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1 кваратал" sheetId="1" r:id="rId1"/>
    <sheet name="Показатели транспортной работы" sheetId="2" state="hidden" r:id="rId2"/>
    <sheet name="Лист2" sheetId="3" state="hidden" r:id="rId3"/>
    <sheet name="Лист3" sheetId="4" state="hidden" r:id="rId4"/>
  </sheets>
  <definedNames/>
  <calcPr fullCalcOnLoad="1"/>
</workbook>
</file>

<file path=xl/sharedStrings.xml><?xml version="1.0" encoding="utf-8"?>
<sst xmlns="http://schemas.openxmlformats.org/spreadsheetml/2006/main" count="89" uniqueCount="67">
  <si>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</si>
  <si>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</si>
  <si>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</si>
  <si>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</si>
  <si>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</si>
  <si>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</si>
  <si>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</si>
  <si>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</si>
  <si>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</si>
  <si>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</si>
  <si>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</si>
  <si>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</si>
  <si>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</si>
  <si>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</si>
  <si>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</si>
  <si>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</si>
  <si>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</si>
  <si>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</si>
  <si>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</si>
  <si>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</si>
  <si>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</si>
  <si>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</si>
  <si>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</si>
  <si>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</si>
  <si>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</si>
  <si>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</si>
  <si>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</si>
  <si>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</si>
  <si>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</si>
  <si>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</si>
  <si>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</si>
  <si>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t>ВСЕГО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</si>
  <si>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</si>
  <si>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</si>
  <si>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</si>
  <si>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</si>
  <si>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</si>
  <si>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</si>
  <si>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</si>
  <si>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</si>
  <si>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</si>
  <si>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</si>
  <si>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</si>
  <si>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</si>
  <si>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</si>
  <si>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</si>
  <si>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Погашение кредиторской задолженности</t>
  </si>
  <si>
    <t>Средства для обеспечения дополнительных расходных обязательств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</si>
  <si>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</si>
  <si>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</si>
  <si>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</si>
  <si>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</si>
  <si>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</si>
  <si>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</si>
  <si>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</si>
  <si>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(тыс. руб.)</t>
  </si>
  <si>
    <t>Сведения об использовании комитетом транспорта Саратовской области выделяемых бюджетных средств по состоянию
 на 1 апреля 2014 года</t>
  </si>
  <si>
    <t xml:space="preserve">Бюджетные назначения на 2014 год
</t>
  </si>
  <si>
    <t>Кассовое исполнение по состоянию 
на 1 апреля  
2014 года</t>
  </si>
  <si>
    <t>I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</si>
  <si>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</si>
  <si>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</si>
  <si>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Подпрограмма "Внедрение  спутниковых навигационных технологий с использоованием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области"</t>
  </si>
  <si>
    <t>II</t>
  </si>
  <si>
    <t>Непрограммные мероприятия</t>
  </si>
  <si>
    <t>Выполнение государственными автономными учреждениями государственных заданий</t>
  </si>
  <si>
    <t>Программные мероприятия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</si>
</sst>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vertical="center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164" fontId="4" fillId="0" borderId="12" xfId="52" applyNumberFormat="1" applyFont="1" applyBorder="1" applyAlignment="1">
      <alignment horizontal="center"/>
      <protection/>
    </xf>
    <xf numFmtId="164" fontId="4" fillId="33" borderId="12" xfId="52" applyNumberFormat="1" applyFont="1" applyFill="1" applyBorder="1" applyAlignment="1">
      <alignment horizontal="center"/>
      <protection/>
    </xf>
    <xf numFmtId="165" fontId="4" fillId="0" borderId="15" xfId="52" applyNumberFormat="1" applyFont="1" applyFill="1" applyBorder="1" applyAlignment="1">
      <alignment horizontal="center"/>
      <protection/>
    </xf>
    <xf numFmtId="0" fontId="5" fillId="0" borderId="16" xfId="52" applyFont="1" applyBorder="1" applyAlignment="1">
      <alignment horizontal="left" vertical="center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164" fontId="4" fillId="0" borderId="16" xfId="52" applyNumberFormat="1" applyFont="1" applyBorder="1" applyAlignment="1">
      <alignment horizontal="center"/>
      <protection/>
    </xf>
    <xf numFmtId="164" fontId="4" fillId="33" borderId="16" xfId="52" applyNumberFormat="1" applyFont="1" applyFill="1" applyBorder="1" applyAlignment="1">
      <alignment horizontal="center"/>
      <protection/>
    </xf>
    <xf numFmtId="165" fontId="4" fillId="0" borderId="19" xfId="52" applyNumberFormat="1" applyFont="1" applyFill="1" applyBorder="1" applyAlignment="1">
      <alignment horizontal="center"/>
      <protection/>
    </xf>
    <xf numFmtId="0" fontId="5" fillId="0" borderId="20" xfId="52" applyFont="1" applyBorder="1" applyAlignment="1">
      <alignment horizontal="left" vertical="center"/>
      <protection/>
    </xf>
    <xf numFmtId="164" fontId="5" fillId="0" borderId="20" xfId="52" applyNumberFormat="1" applyFont="1" applyBorder="1" applyAlignment="1">
      <alignment horizontal="center"/>
      <protection/>
    </xf>
    <xf numFmtId="164" fontId="5" fillId="33" borderId="20" xfId="52" applyNumberFormat="1" applyFont="1" applyFill="1" applyBorder="1" applyAlignment="1">
      <alignment horizontal="center"/>
      <protection/>
    </xf>
    <xf numFmtId="165" fontId="5" fillId="0" borderId="21" xfId="52" applyNumberFormat="1" applyFont="1" applyFill="1" applyBorder="1" applyAlignment="1">
      <alignment horizontal="center"/>
      <protection/>
    </xf>
    <xf numFmtId="164" fontId="2" fillId="0" borderId="0" xfId="52" applyNumberFormat="1">
      <alignment/>
      <protection/>
    </xf>
    <xf numFmtId="0" fontId="5" fillId="0" borderId="20" xfId="52" applyFont="1" applyBorder="1" applyAlignment="1">
      <alignment vertical="center"/>
      <protection/>
    </xf>
    <xf numFmtId="0" fontId="5" fillId="0" borderId="20" xfId="52" applyFont="1" applyBorder="1" applyAlignment="1">
      <alignment horizontal="center"/>
      <protection/>
    </xf>
    <xf numFmtId="0" fontId="5" fillId="0" borderId="20" xfId="52" applyFont="1" applyBorder="1" applyAlignment="1">
      <alignment vertical="center" wrapText="1"/>
      <protection/>
    </xf>
    <xf numFmtId="0" fontId="5" fillId="0" borderId="22" xfId="52" applyFont="1" applyBorder="1" applyAlignment="1">
      <alignment vertical="center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center" vertical="center" wrapText="1"/>
      <protection/>
    </xf>
    <xf numFmtId="0" fontId="5" fillId="0" borderId="24" xfId="52" applyFont="1" applyBorder="1" applyAlignment="1">
      <alignment horizontal="center" vertical="center" wrapText="1"/>
      <protection/>
    </xf>
    <xf numFmtId="164" fontId="5" fillId="0" borderId="22" xfId="52" applyNumberFormat="1" applyFont="1" applyBorder="1" applyAlignment="1">
      <alignment horizontal="center"/>
      <protection/>
    </xf>
    <xf numFmtId="164" fontId="5" fillId="33" borderId="22" xfId="52" applyNumberFormat="1" applyFont="1" applyFill="1" applyBorder="1" applyAlignment="1">
      <alignment horizontal="center"/>
      <protection/>
    </xf>
    <xf numFmtId="165" fontId="5" fillId="0" borderId="25" xfId="52" applyNumberFormat="1" applyFont="1" applyFill="1" applyBorder="1" applyAlignment="1">
      <alignment horizontal="center"/>
      <protection/>
    </xf>
    <xf numFmtId="0" fontId="4" fillId="33" borderId="12" xfId="52" applyFont="1" applyFill="1" applyBorder="1">
      <alignment/>
      <protection/>
    </xf>
    <xf numFmtId="0" fontId="4" fillId="0" borderId="12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5" fillId="34" borderId="16" xfId="52" applyFont="1" applyFill="1" applyBorder="1" applyAlignment="1">
      <alignment horizontal="right"/>
      <protection/>
    </xf>
    <xf numFmtId="0" fontId="5" fillId="34" borderId="16" xfId="52" applyFont="1" applyFill="1" applyBorder="1" applyAlignment="1">
      <alignment horizontal="center"/>
      <protection/>
    </xf>
    <xf numFmtId="0" fontId="5" fillId="34" borderId="17" xfId="52" applyFont="1" applyFill="1" applyBorder="1" applyAlignment="1">
      <alignment horizontal="center"/>
      <protection/>
    </xf>
    <xf numFmtId="0" fontId="5" fillId="34" borderId="18" xfId="52" applyFont="1" applyFill="1" applyBorder="1">
      <alignment/>
      <protection/>
    </xf>
    <xf numFmtId="164" fontId="5" fillId="34" borderId="16" xfId="52" applyNumberFormat="1" applyFont="1" applyFill="1" applyBorder="1" applyAlignment="1">
      <alignment horizontal="center"/>
      <protection/>
    </xf>
    <xf numFmtId="165" fontId="5" fillId="0" borderId="19" xfId="52" applyNumberFormat="1" applyFont="1" applyFill="1" applyBorder="1" applyAlignment="1">
      <alignment horizontal="center"/>
      <protection/>
    </xf>
    <xf numFmtId="0" fontId="5" fillId="34" borderId="20" xfId="52" applyFont="1" applyFill="1" applyBorder="1" applyAlignment="1">
      <alignment horizontal="right"/>
      <protection/>
    </xf>
    <xf numFmtId="0" fontId="5" fillId="34" borderId="20" xfId="52" applyFont="1" applyFill="1" applyBorder="1" applyAlignment="1">
      <alignment horizontal="center"/>
      <protection/>
    </xf>
    <xf numFmtId="0" fontId="5" fillId="34" borderId="26" xfId="52" applyFont="1" applyFill="1" applyBorder="1" applyAlignment="1">
      <alignment horizontal="center"/>
      <protection/>
    </xf>
    <xf numFmtId="164" fontId="5" fillId="34" borderId="27" xfId="52" applyNumberFormat="1" applyFont="1" applyFill="1" applyBorder="1">
      <alignment/>
      <protection/>
    </xf>
    <xf numFmtId="164" fontId="5" fillId="34" borderId="20" xfId="52" applyNumberFormat="1" applyFont="1" applyFill="1" applyBorder="1" applyAlignment="1">
      <alignment horizontal="center"/>
      <protection/>
    </xf>
    <xf numFmtId="0" fontId="5" fillId="34" borderId="22" xfId="52" applyFont="1" applyFill="1" applyBorder="1" applyAlignment="1">
      <alignment horizontal="right"/>
      <protection/>
    </xf>
    <xf numFmtId="0" fontId="5" fillId="34" borderId="22" xfId="52" applyFont="1" applyFill="1" applyBorder="1" applyAlignment="1">
      <alignment horizontal="center"/>
      <protection/>
    </xf>
    <xf numFmtId="0" fontId="5" fillId="34" borderId="23" xfId="52" applyFont="1" applyFill="1" applyBorder="1" applyAlignment="1">
      <alignment horizontal="center"/>
      <protection/>
    </xf>
    <xf numFmtId="164" fontId="5" fillId="34" borderId="24" xfId="52" applyNumberFormat="1" applyFont="1" applyFill="1" applyBorder="1">
      <alignment/>
      <protection/>
    </xf>
    <xf numFmtId="164" fontId="5" fillId="34" borderId="22" xfId="52" applyNumberFormat="1" applyFont="1" applyFill="1" applyBorder="1" applyAlignment="1">
      <alignment horizontal="center"/>
      <protection/>
    </xf>
    <xf numFmtId="0" fontId="5" fillId="0" borderId="28" xfId="52" applyFont="1" applyBorder="1" applyAlignment="1">
      <alignment horizontal="left" vertical="center"/>
      <protection/>
    </xf>
    <xf numFmtId="0" fontId="5" fillId="0" borderId="28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1" xfId="52" applyFont="1" applyBorder="1">
      <alignment/>
      <protection/>
    </xf>
    <xf numFmtId="164" fontId="5" fillId="0" borderId="28" xfId="52" applyNumberFormat="1" applyFont="1" applyBorder="1" applyAlignment="1">
      <alignment horizontal="center"/>
      <protection/>
    </xf>
    <xf numFmtId="164" fontId="5" fillId="0" borderId="28" xfId="52" applyNumberFormat="1" applyFont="1" applyFill="1" applyBorder="1" applyAlignment="1">
      <alignment horizontal="center"/>
      <protection/>
    </xf>
    <xf numFmtId="165" fontId="5" fillId="0" borderId="29" xfId="52" applyNumberFormat="1" applyFont="1" applyFill="1" applyBorder="1" applyAlignment="1">
      <alignment horizontal="center"/>
      <protection/>
    </xf>
    <xf numFmtId="0" fontId="5" fillId="0" borderId="26" xfId="52" applyFont="1" applyBorder="1" applyAlignment="1">
      <alignment horizontal="center"/>
      <protection/>
    </xf>
    <xf numFmtId="0" fontId="5" fillId="0" borderId="27" xfId="52" applyFont="1" applyBorder="1">
      <alignment/>
      <protection/>
    </xf>
    <xf numFmtId="2" fontId="5" fillId="33" borderId="20" xfId="52" applyNumberFormat="1" applyFont="1" applyFill="1" applyBorder="1" applyAlignment="1">
      <alignment horizontal="center"/>
      <protection/>
    </xf>
    <xf numFmtId="165" fontId="5" fillId="33" borderId="21" xfId="52" applyNumberFormat="1" applyFont="1" applyFill="1" applyBorder="1" applyAlignment="1">
      <alignment horizontal="center"/>
      <protection/>
    </xf>
    <xf numFmtId="164" fontId="5" fillId="0" borderId="27" xfId="52" applyNumberFormat="1" applyFont="1" applyBorder="1">
      <alignment/>
      <protection/>
    </xf>
    <xf numFmtId="0" fontId="5" fillId="0" borderId="30" xfId="52" applyFont="1" applyBorder="1" applyAlignment="1">
      <alignment horizontal="left" vertical="center"/>
      <protection/>
    </xf>
    <xf numFmtId="0" fontId="5" fillId="0" borderId="30" xfId="52" applyFont="1" applyBorder="1" applyAlignment="1">
      <alignment horizontal="center"/>
      <protection/>
    </xf>
    <xf numFmtId="0" fontId="5" fillId="0" borderId="31" xfId="52" applyFont="1" applyBorder="1" applyAlignment="1">
      <alignment horizontal="center"/>
      <protection/>
    </xf>
    <xf numFmtId="0" fontId="5" fillId="0" borderId="32" xfId="52" applyFont="1" applyBorder="1">
      <alignment/>
      <protection/>
    </xf>
    <xf numFmtId="164" fontId="5" fillId="33" borderId="30" xfId="52" applyNumberFormat="1" applyFont="1" applyFill="1" applyBorder="1" applyAlignment="1">
      <alignment horizontal="center"/>
      <protection/>
    </xf>
    <xf numFmtId="165" fontId="5" fillId="33" borderId="33" xfId="52" applyNumberFormat="1" applyFont="1" applyFill="1" applyBorder="1" applyAlignment="1">
      <alignment horizontal="center"/>
      <protection/>
    </xf>
    <xf numFmtId="0" fontId="4" fillId="33" borderId="34" xfId="52" applyFont="1" applyFill="1" applyBorder="1">
      <alignment/>
      <protection/>
    </xf>
    <xf numFmtId="0" fontId="4" fillId="0" borderId="34" xfId="52" applyFont="1" applyBorder="1" applyAlignment="1">
      <alignment horizontal="center"/>
      <protection/>
    </xf>
    <xf numFmtId="0" fontId="4" fillId="0" borderId="35" xfId="52" applyFont="1" applyBorder="1" applyAlignment="1">
      <alignment horizontal="center"/>
      <protection/>
    </xf>
    <xf numFmtId="0" fontId="4" fillId="0" borderId="36" xfId="52" applyFont="1" applyBorder="1">
      <alignment/>
      <protection/>
    </xf>
    <xf numFmtId="164" fontId="4" fillId="33" borderId="34" xfId="52" applyNumberFormat="1" applyFont="1" applyFill="1" applyBorder="1" applyAlignment="1">
      <alignment horizontal="center"/>
      <protection/>
    </xf>
    <xf numFmtId="165" fontId="4" fillId="33" borderId="37" xfId="52" applyNumberFormat="1" applyFont="1" applyFill="1" applyBorder="1" applyAlignment="1">
      <alignment horizontal="center"/>
      <protection/>
    </xf>
    <xf numFmtId="164" fontId="5" fillId="33" borderId="28" xfId="52" applyNumberFormat="1" applyFont="1" applyFill="1" applyBorder="1" applyAlignment="1">
      <alignment horizontal="center"/>
      <protection/>
    </xf>
    <xf numFmtId="165" fontId="5" fillId="33" borderId="29" xfId="52" applyNumberFormat="1" applyFont="1" applyFill="1" applyBorder="1" applyAlignment="1">
      <alignment horizontal="center"/>
      <protection/>
    </xf>
    <xf numFmtId="0" fontId="5" fillId="0" borderId="22" xfId="52" applyFont="1" applyBorder="1" applyAlignment="1">
      <alignment horizontal="left" vertical="center"/>
      <protection/>
    </xf>
    <xf numFmtId="0" fontId="5" fillId="0" borderId="22" xfId="52" applyFont="1" applyBorder="1" applyAlignment="1">
      <alignment horizontal="center"/>
      <protection/>
    </xf>
    <xf numFmtId="0" fontId="5" fillId="0" borderId="23" xfId="52" applyFont="1" applyBorder="1" applyAlignment="1">
      <alignment horizontal="center"/>
      <protection/>
    </xf>
    <xf numFmtId="0" fontId="5" fillId="0" borderId="24" xfId="52" applyFont="1" applyBorder="1">
      <alignment/>
      <protection/>
    </xf>
    <xf numFmtId="165" fontId="5" fillId="33" borderId="25" xfId="52" applyNumberFormat="1" applyFont="1" applyFill="1" applyBorder="1" applyAlignment="1">
      <alignment horizontal="center"/>
      <protection/>
    </xf>
    <xf numFmtId="0" fontId="5" fillId="0" borderId="38" xfId="52" applyFont="1" applyBorder="1" applyAlignment="1">
      <alignment horizontal="center"/>
      <protection/>
    </xf>
    <xf numFmtId="0" fontId="5" fillId="0" borderId="38" xfId="52" applyFont="1" applyBorder="1">
      <alignment/>
      <protection/>
    </xf>
    <xf numFmtId="164" fontId="5" fillId="33" borderId="38" xfId="52" applyNumberFormat="1" applyFont="1" applyFill="1" applyBorder="1" applyAlignment="1">
      <alignment horizontal="center"/>
      <protection/>
    </xf>
    <xf numFmtId="165" fontId="5" fillId="33" borderId="39" xfId="52" applyNumberFormat="1" applyFont="1" applyFill="1" applyBorder="1" applyAlignment="1">
      <alignment horizontal="center"/>
      <protection/>
    </xf>
    <xf numFmtId="164" fontId="5" fillId="0" borderId="14" xfId="52" applyNumberFormat="1" applyFont="1" applyBorder="1">
      <alignment/>
      <protection/>
    </xf>
    <xf numFmtId="165" fontId="4" fillId="33" borderId="15" xfId="52" applyNumberFormat="1" applyFont="1" applyFill="1" applyBorder="1" applyAlignment="1">
      <alignment horizontal="center"/>
      <protection/>
    </xf>
    <xf numFmtId="0" fontId="5" fillId="0" borderId="34" xfId="52" applyFont="1" applyBorder="1" applyAlignment="1">
      <alignment horizontal="left" vertical="center"/>
      <protection/>
    </xf>
    <xf numFmtId="0" fontId="4" fillId="0" borderId="34" xfId="52" applyFont="1" applyBorder="1" applyAlignment="1">
      <alignment horizontal="center" wrapText="1"/>
      <protection/>
    </xf>
    <xf numFmtId="0" fontId="5" fillId="0" borderId="35" xfId="52" applyFont="1" applyBorder="1" applyAlignment="1">
      <alignment horizontal="center"/>
      <protection/>
    </xf>
    <xf numFmtId="164" fontId="5" fillId="0" borderId="36" xfId="52" applyNumberFormat="1" applyFont="1" applyBorder="1">
      <alignment/>
      <protection/>
    </xf>
    <xf numFmtId="164" fontId="5" fillId="33" borderId="34" xfId="52" applyNumberFormat="1" applyFont="1" applyFill="1" applyBorder="1" applyAlignment="1">
      <alignment horizontal="center"/>
      <protection/>
    </xf>
    <xf numFmtId="165" fontId="5" fillId="33" borderId="37" xfId="52" applyNumberFormat="1" applyFont="1" applyFill="1" applyBorder="1" applyAlignment="1">
      <alignment horizontal="center"/>
      <protection/>
    </xf>
    <xf numFmtId="0" fontId="4" fillId="0" borderId="28" xfId="52" applyFont="1" applyBorder="1" applyAlignment="1">
      <alignment horizontal="center" wrapText="1"/>
      <protection/>
    </xf>
    <xf numFmtId="164" fontId="5" fillId="0" borderId="11" xfId="52" applyNumberFormat="1" applyFont="1" applyBorder="1">
      <alignment/>
      <protection/>
    </xf>
    <xf numFmtId="49" fontId="5" fillId="0" borderId="20" xfId="52" applyNumberFormat="1" applyFont="1" applyBorder="1" applyAlignment="1">
      <alignment horizontal="center"/>
      <protection/>
    </xf>
    <xf numFmtId="2" fontId="5" fillId="0" borderId="27" xfId="52" applyNumberFormat="1" applyFont="1" applyBorder="1">
      <alignment/>
      <protection/>
    </xf>
    <xf numFmtId="164" fontId="5" fillId="35" borderId="20" xfId="52" applyNumberFormat="1" applyFont="1" applyFill="1" applyBorder="1" applyAlignment="1">
      <alignment horizontal="center"/>
      <protection/>
    </xf>
    <xf numFmtId="165" fontId="5" fillId="35" borderId="21" xfId="52" applyNumberFormat="1" applyFont="1" applyFill="1" applyBorder="1" applyAlignment="1">
      <alignment horizontal="center"/>
      <protection/>
    </xf>
    <xf numFmtId="0" fontId="5" fillId="0" borderId="20" xfId="52" applyFont="1" applyBorder="1" applyAlignment="1">
      <alignment horizontal="left"/>
      <protection/>
    </xf>
    <xf numFmtId="49" fontId="5" fillId="0" borderId="30" xfId="52" applyNumberFormat="1" applyFont="1" applyBorder="1" applyAlignment="1">
      <alignment horizontal="center"/>
      <protection/>
    </xf>
    <xf numFmtId="0" fontId="4" fillId="0" borderId="31" xfId="52" applyFont="1" applyBorder="1">
      <alignment/>
      <protection/>
    </xf>
    <xf numFmtId="0" fontId="4" fillId="0" borderId="32" xfId="52" applyFont="1" applyBorder="1">
      <alignment/>
      <protection/>
    </xf>
    <xf numFmtId="164" fontId="5" fillId="33" borderId="30" xfId="52" applyNumberFormat="1" applyFont="1" applyFill="1" applyBorder="1" applyAlignment="1">
      <alignment horizontal="center" vertical="center"/>
      <protection/>
    </xf>
    <xf numFmtId="0" fontId="6" fillId="0" borderId="40" xfId="52" applyFont="1" applyFill="1" applyBorder="1" applyAlignment="1">
      <alignment horizontal="right"/>
      <protection/>
    </xf>
    <xf numFmtId="0" fontId="6" fillId="0" borderId="40" xfId="52" applyFont="1" applyBorder="1" applyAlignment="1">
      <alignment horizontal="center"/>
      <protection/>
    </xf>
    <xf numFmtId="164" fontId="6" fillId="0" borderId="40" xfId="52" applyNumberFormat="1" applyFont="1" applyBorder="1">
      <alignment/>
      <protection/>
    </xf>
    <xf numFmtId="164" fontId="6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2" fillId="0" borderId="0" xfId="52" applyAlignment="1">
      <alignment horizontal="center"/>
      <protection/>
    </xf>
    <xf numFmtId="0" fontId="8" fillId="0" borderId="41" xfId="52" applyFont="1" applyBorder="1" applyAlignment="1">
      <alignment wrapText="1"/>
      <protection/>
    </xf>
    <xf numFmtId="0" fontId="2" fillId="0" borderId="41" xfId="52" applyBorder="1" applyAlignment="1">
      <alignment horizontal="center"/>
      <protection/>
    </xf>
    <xf numFmtId="0" fontId="2" fillId="0" borderId="41" xfId="52" applyBorder="1">
      <alignment/>
      <protection/>
    </xf>
    <xf numFmtId="0" fontId="2" fillId="0" borderId="41" xfId="52" applyBorder="1" applyAlignment="1">
      <alignment horizontal="right"/>
      <protection/>
    </xf>
    <xf numFmtId="164" fontId="2" fillId="0" borderId="41" xfId="52" applyNumberFormat="1" applyBorder="1">
      <alignment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47" fillId="0" borderId="4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7" fillId="0" borderId="44" xfId="0" applyFont="1" applyBorder="1" applyAlignment="1">
      <alignment horizontal="center" wrapText="1"/>
    </xf>
    <xf numFmtId="0" fontId="48" fillId="0" borderId="45" xfId="0" applyFont="1" applyBorder="1" applyAlignment="1">
      <alignment/>
    </xf>
    <xf numFmtId="0" fontId="48" fillId="0" borderId="16" xfId="0" applyFont="1" applyBorder="1" applyAlignment="1">
      <alignment wrapText="1"/>
    </xf>
    <xf numFmtId="0" fontId="48" fillId="0" borderId="17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164" fontId="48" fillId="0" borderId="46" xfId="0" applyNumberFormat="1" applyFont="1" applyBorder="1" applyAlignment="1">
      <alignment horizontal="center"/>
    </xf>
    <xf numFmtId="0" fontId="48" fillId="0" borderId="47" xfId="0" applyFont="1" applyBorder="1" applyAlignment="1">
      <alignment/>
    </xf>
    <xf numFmtId="0" fontId="48" fillId="0" borderId="20" xfId="0" applyFont="1" applyBorder="1" applyAlignment="1">
      <alignment wrapText="1"/>
    </xf>
    <xf numFmtId="0" fontId="48" fillId="0" borderId="26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164" fontId="48" fillId="0" borderId="48" xfId="0" applyNumberFormat="1" applyFont="1" applyBorder="1" applyAlignment="1">
      <alignment horizontal="center"/>
    </xf>
    <xf numFmtId="0" fontId="48" fillId="0" borderId="20" xfId="0" applyFont="1" applyBorder="1" applyAlignment="1">
      <alignment/>
    </xf>
    <xf numFmtId="0" fontId="48" fillId="0" borderId="49" xfId="0" applyFont="1" applyBorder="1" applyAlignment="1">
      <alignment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164" fontId="48" fillId="0" borderId="39" xfId="0" applyNumberFormat="1" applyFont="1" applyBorder="1" applyAlignment="1">
      <alignment horizontal="center"/>
    </xf>
    <xf numFmtId="0" fontId="47" fillId="0" borderId="42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164" fontId="47" fillId="0" borderId="44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12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47" fillId="0" borderId="12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right"/>
    </xf>
    <xf numFmtId="0" fontId="50" fillId="0" borderId="0" xfId="0" applyFont="1" applyBorder="1" applyAlignment="1">
      <alignment horizontal="left" vertical="center" wrapText="1"/>
    </xf>
    <xf numFmtId="0" fontId="50" fillId="33" borderId="20" xfId="0" applyFont="1" applyFill="1" applyBorder="1" applyAlignment="1">
      <alignment horizontal="left" vertical="center" wrapText="1"/>
    </xf>
    <xf numFmtId="0" fontId="49" fillId="0" borderId="42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1" fillId="0" borderId="2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166" fontId="50" fillId="0" borderId="51" xfId="0" applyNumberFormat="1" applyFont="1" applyBorder="1" applyAlignment="1">
      <alignment horizontal="center" vertical="center"/>
    </xf>
    <xf numFmtId="166" fontId="51" fillId="0" borderId="51" xfId="0" applyNumberFormat="1" applyFont="1" applyBorder="1" applyAlignment="1">
      <alignment horizontal="center" vertical="center"/>
    </xf>
    <xf numFmtId="166" fontId="50" fillId="0" borderId="52" xfId="0" applyNumberFormat="1" applyFont="1" applyBorder="1" applyAlignment="1">
      <alignment horizontal="center" vertical="center"/>
    </xf>
    <xf numFmtId="166" fontId="49" fillId="0" borderId="50" xfId="0" applyNumberFormat="1" applyFont="1" applyBorder="1" applyAlignment="1">
      <alignment horizontal="center" vertical="center"/>
    </xf>
    <xf numFmtId="166" fontId="50" fillId="0" borderId="53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166" fontId="50" fillId="0" borderId="21" xfId="0" applyNumberFormat="1" applyFont="1" applyBorder="1" applyAlignment="1">
      <alignment horizontal="center" vertical="center"/>
    </xf>
    <xf numFmtId="166" fontId="51" fillId="0" borderId="21" xfId="0" applyNumberFormat="1" applyFont="1" applyBorder="1" applyAlignment="1">
      <alignment horizontal="center" vertical="center"/>
    </xf>
    <xf numFmtId="166" fontId="50" fillId="0" borderId="25" xfId="0" applyNumberFormat="1" applyFont="1" applyBorder="1" applyAlignment="1">
      <alignment horizontal="center" vertical="center"/>
    </xf>
    <xf numFmtId="166" fontId="49" fillId="0" borderId="15" xfId="0" applyNumberFormat="1" applyFont="1" applyBorder="1" applyAlignment="1">
      <alignment horizontal="center" vertical="center"/>
    </xf>
    <xf numFmtId="166" fontId="50" fillId="0" borderId="19" xfId="0" applyNumberFormat="1" applyFont="1" applyBorder="1" applyAlignment="1">
      <alignment horizontal="center" vertical="center"/>
    </xf>
    <xf numFmtId="166" fontId="50" fillId="0" borderId="20" xfId="0" applyNumberFormat="1" applyFont="1" applyBorder="1" applyAlignment="1">
      <alignment horizontal="center" vertical="center"/>
    </xf>
    <xf numFmtId="166" fontId="51" fillId="33" borderId="20" xfId="0" applyNumberFormat="1" applyFont="1" applyFill="1" applyBorder="1" applyAlignment="1">
      <alignment horizontal="center" vertical="center"/>
    </xf>
    <xf numFmtId="166" fontId="50" fillId="0" borderId="22" xfId="0" applyNumberFormat="1" applyFont="1" applyBorder="1" applyAlignment="1">
      <alignment horizontal="center" vertical="center"/>
    </xf>
    <xf numFmtId="166" fontId="49" fillId="0" borderId="12" xfId="0" applyNumberFormat="1" applyFont="1" applyBorder="1" applyAlignment="1">
      <alignment horizontal="center" vertical="center"/>
    </xf>
    <xf numFmtId="166" fontId="50" fillId="0" borderId="16" xfId="0" applyNumberFormat="1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166" fontId="49" fillId="0" borderId="50" xfId="0" applyNumberFormat="1" applyFont="1" applyBorder="1" applyAlignment="1">
      <alignment horizontal="center" vertical="center" wrapText="1"/>
    </xf>
    <xf numFmtId="166" fontId="49" fillId="0" borderId="12" xfId="0" applyNumberFormat="1" applyFont="1" applyBorder="1" applyAlignment="1">
      <alignment horizontal="center" vertical="center" wrapText="1"/>
    </xf>
    <xf numFmtId="164" fontId="49" fillId="0" borderId="15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6" fillId="0" borderId="0" xfId="52" applyFont="1" applyBorder="1" applyAlignment="1">
      <alignment horizontal="left" wrapText="1"/>
      <protection/>
    </xf>
    <xf numFmtId="0" fontId="6" fillId="0" borderId="0" xfId="52" applyFont="1" applyBorder="1" applyAlignment="1">
      <alignment/>
      <protection/>
    </xf>
    <xf numFmtId="0" fontId="6" fillId="0" borderId="0" xfId="52" applyFont="1" applyAlignme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vertical="center"/>
      <protection/>
    </xf>
    <xf numFmtId="0" fontId="4" fillId="0" borderId="30" xfId="52" applyFont="1" applyBorder="1" applyAlignment="1">
      <alignment vertical="center"/>
      <protection/>
    </xf>
    <xf numFmtId="0" fontId="4" fillId="0" borderId="28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30" xfId="52" applyFont="1" applyBorder="1" applyAlignment="1">
      <alignment horizontal="center" vertical="center" wrapText="1"/>
      <protection/>
    </xf>
    <xf numFmtId="0" fontId="4" fillId="0" borderId="28" xfId="52" applyFont="1" applyFill="1" applyBorder="1" applyAlignment="1">
      <alignment horizontal="center" wrapText="1"/>
      <protection/>
    </xf>
    <xf numFmtId="0" fontId="4" fillId="0" borderId="20" xfId="52" applyFont="1" applyFill="1" applyBorder="1" applyAlignment="1">
      <alignment horizontal="center" wrapText="1"/>
      <protection/>
    </xf>
    <xf numFmtId="0" fontId="4" fillId="0" borderId="30" xfId="52" applyFont="1" applyFill="1" applyBorder="1" applyAlignment="1">
      <alignment horizontal="center" wrapText="1"/>
      <protection/>
    </xf>
    <xf numFmtId="0" fontId="4" fillId="0" borderId="54" xfId="52" applyFont="1" applyFill="1" applyBorder="1" applyAlignment="1">
      <alignment horizontal="center" vertical="center" wrapText="1"/>
      <protection/>
    </xf>
    <xf numFmtId="0" fontId="4" fillId="0" borderId="34" xfId="52" applyFont="1" applyFill="1" applyBorder="1" applyAlignment="1">
      <alignment horizontal="center" vertical="center" wrapText="1"/>
      <protection/>
    </xf>
    <xf numFmtId="0" fontId="4" fillId="0" borderId="55" xfId="52" applyFont="1" applyFill="1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31" xfId="52" applyFont="1" applyBorder="1" applyAlignment="1">
      <alignment horizontal="center" vertical="center" wrapText="1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5" fillId="0" borderId="32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1"/>
  <sheetViews>
    <sheetView tabSelected="1" zoomScalePageLayoutView="0" workbookViewId="0" topLeftCell="A23">
      <selection activeCell="B27" sqref="B27"/>
    </sheetView>
  </sheetViews>
  <sheetFormatPr defaultColWidth="9.140625" defaultRowHeight="15"/>
  <cols>
    <col min="1" max="1" width="5.421875" style="148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22" t="s">
        <v>32</v>
      </c>
      <c r="B5" s="123" t="s">
        <v>33</v>
      </c>
      <c r="C5" s="124" t="s">
        <v>34</v>
      </c>
      <c r="D5" s="125" t="s">
        <v>35</v>
      </c>
      <c r="E5" s="126" t="s">
        <v>36</v>
      </c>
    </row>
    <row r="6" spans="1:5" ht="91.5" customHeight="1" hidden="1">
      <c r="A6" s="127">
        <v>1</v>
      </c>
      <c r="B6" s="128" t="s">
        <v>37</v>
      </c>
      <c r="C6" s="129">
        <f>23000+200000+186600</f>
        <v>409600</v>
      </c>
      <c r="D6" s="130">
        <f>14860+148774.5+119062</f>
        <v>282696.5</v>
      </c>
      <c r="E6" s="131">
        <f aca="true" t="shared" si="0" ref="E6:E15">D6/C6*100</f>
        <v>69.0177001953125</v>
      </c>
    </row>
    <row r="7" spans="1:5" ht="150" hidden="1">
      <c r="A7" s="132">
        <v>2</v>
      </c>
      <c r="B7" s="133" t="s">
        <v>38</v>
      </c>
      <c r="C7" s="134">
        <f>42200+10875.8+17200+4302.7</f>
        <v>74578.5</v>
      </c>
      <c r="D7" s="135">
        <f>47579.3+13944.3+4302.7</f>
        <v>65826.3</v>
      </c>
      <c r="E7" s="136">
        <f t="shared" si="0"/>
        <v>88.26444618757418</v>
      </c>
    </row>
    <row r="8" spans="1:5" ht="180" hidden="1">
      <c r="A8" s="132">
        <v>3</v>
      </c>
      <c r="B8" s="133" t="s">
        <v>39</v>
      </c>
      <c r="C8" s="134">
        <f>7609+422.7</f>
        <v>8031.7</v>
      </c>
      <c r="D8" s="135">
        <f>4850.5+255.3</f>
        <v>5105.8</v>
      </c>
      <c r="E8" s="136">
        <f t="shared" si="0"/>
        <v>63.570601491589585</v>
      </c>
    </row>
    <row r="9" spans="1:5" ht="105" hidden="1">
      <c r="A9" s="132">
        <v>4</v>
      </c>
      <c r="B9" s="133" t="s">
        <v>40</v>
      </c>
      <c r="C9" s="134">
        <f>1100+467644.3+136450+39744+133464.2+21185.5+5049.8</f>
        <v>804637.8</v>
      </c>
      <c r="D9" s="135">
        <v>738926</v>
      </c>
      <c r="E9" s="136">
        <f t="shared" si="0"/>
        <v>91.83336900155572</v>
      </c>
    </row>
    <row r="10" spans="1:5" ht="75" hidden="1">
      <c r="A10" s="132">
        <v>5</v>
      </c>
      <c r="B10" s="133" t="s">
        <v>41</v>
      </c>
      <c r="C10" s="134">
        <v>10000</v>
      </c>
      <c r="D10" s="135">
        <v>9008.02</v>
      </c>
      <c r="E10" s="136">
        <f t="shared" si="0"/>
        <v>90.0802</v>
      </c>
    </row>
    <row r="11" spans="1:5" ht="15" hidden="1">
      <c r="A11" s="132">
        <v>6</v>
      </c>
      <c r="B11" s="137" t="s">
        <v>42</v>
      </c>
      <c r="C11" s="134">
        <f>6270+6000+1356624.3</f>
        <v>1368894.3</v>
      </c>
      <c r="D11" s="135">
        <f>1008.2+1058837.3</f>
        <v>1059845.5</v>
      </c>
      <c r="E11" s="136">
        <f t="shared" si="0"/>
        <v>77.42347236013767</v>
      </c>
    </row>
    <row r="12" spans="1:5" ht="15" hidden="1">
      <c r="A12" s="132">
        <v>7</v>
      </c>
      <c r="B12" s="137" t="s">
        <v>43</v>
      </c>
      <c r="C12" s="134">
        <f>10846.9+38153.1</f>
        <v>49000</v>
      </c>
      <c r="D12" s="135">
        <f>10782.6+37935.8</f>
        <v>48718.4</v>
      </c>
      <c r="E12" s="136">
        <f t="shared" si="0"/>
        <v>99.42530612244899</v>
      </c>
    </row>
    <row r="13" spans="1:5" ht="60" hidden="1">
      <c r="A13" s="132">
        <v>8</v>
      </c>
      <c r="B13" s="133" t="s">
        <v>44</v>
      </c>
      <c r="C13" s="134">
        <f>5000+7500</f>
        <v>12500</v>
      </c>
      <c r="D13" s="135">
        <f>6750+87.9</f>
        <v>6837.9</v>
      </c>
      <c r="E13" s="136">
        <f t="shared" si="0"/>
        <v>54.703199999999995</v>
      </c>
    </row>
    <row r="14" spans="1:5" ht="15" hidden="1">
      <c r="A14" s="138">
        <v>9</v>
      </c>
      <c r="B14" s="139" t="s">
        <v>45</v>
      </c>
      <c r="C14" s="140">
        <f>30371.3+70+14189</f>
        <v>44630.3</v>
      </c>
      <c r="D14" s="141">
        <f>17841.9+70</f>
        <v>17911.9</v>
      </c>
      <c r="E14" s="142">
        <f t="shared" si="0"/>
        <v>40.13394487601472</v>
      </c>
    </row>
    <row r="15" spans="1:5" ht="15.75" hidden="1" thickBot="1">
      <c r="A15" s="143"/>
      <c r="B15" s="144" t="s">
        <v>31</v>
      </c>
      <c r="C15" s="145">
        <f>SUM(C6:C14)</f>
        <v>2781872.5999999996</v>
      </c>
      <c r="D15" s="146">
        <f>SUM(D6:D14)</f>
        <v>2234876.32</v>
      </c>
      <c r="E15" s="147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184" t="s">
        <v>56</v>
      </c>
      <c r="B23" s="184"/>
      <c r="C23" s="184"/>
      <c r="D23" s="184"/>
      <c r="E23" s="184"/>
    </row>
    <row r="24" ht="15.75" thickBot="1">
      <c r="E24" s="155" t="s">
        <v>55</v>
      </c>
    </row>
    <row r="25" spans="1:5" ht="83.25" customHeight="1" thickBot="1">
      <c r="A25" s="158" t="s">
        <v>32</v>
      </c>
      <c r="B25" s="149" t="s">
        <v>33</v>
      </c>
      <c r="C25" s="163" t="s">
        <v>57</v>
      </c>
      <c r="D25" s="162" t="s">
        <v>58</v>
      </c>
      <c r="E25" s="169" t="s">
        <v>36</v>
      </c>
    </row>
    <row r="26" spans="1:5" ht="52.5" customHeight="1" thickBot="1">
      <c r="A26" s="158" t="s">
        <v>59</v>
      </c>
      <c r="B26" s="149" t="s">
        <v>66</v>
      </c>
      <c r="C26" s="181">
        <f>C27+C31+C32</f>
        <v>1294935</v>
      </c>
      <c r="D26" s="182">
        <f>D27+D31+D32</f>
        <v>256074.4</v>
      </c>
      <c r="E26" s="183">
        <f aca="true" t="shared" si="1" ref="E26:E32">D26/C26*100</f>
        <v>19.775077513543152</v>
      </c>
    </row>
    <row r="27" spans="1:5" ht="44.25" customHeight="1">
      <c r="A27" s="180">
        <v>1</v>
      </c>
      <c r="B27" s="150" t="s">
        <v>60</v>
      </c>
      <c r="C27" s="168">
        <v>1288072.6</v>
      </c>
      <c r="D27" s="179">
        <v>255198.4</v>
      </c>
      <c r="E27" s="174">
        <f t="shared" si="1"/>
        <v>19.812423616494907</v>
      </c>
    </row>
    <row r="28" spans="1:5" ht="35.25" customHeight="1" hidden="1">
      <c r="A28" s="159"/>
      <c r="B28" s="161" t="s">
        <v>52</v>
      </c>
      <c r="C28" s="165"/>
      <c r="D28" s="176"/>
      <c r="E28" s="171" t="e">
        <f t="shared" si="1"/>
        <v>#DIV/0!</v>
      </c>
    </row>
    <row r="29" spans="1:5" ht="34.5" customHeight="1" hidden="1">
      <c r="A29" s="159"/>
      <c r="B29" s="161" t="s">
        <v>53</v>
      </c>
      <c r="C29" s="165"/>
      <c r="D29" s="176"/>
      <c r="E29" s="171" t="e">
        <f t="shared" si="1"/>
        <v>#DIV/0!</v>
      </c>
    </row>
    <row r="30" spans="1:5" ht="39.75" customHeight="1" hidden="1">
      <c r="A30" s="159"/>
      <c r="B30" s="161" t="s">
        <v>54</v>
      </c>
      <c r="C30" s="165"/>
      <c r="D30" s="176"/>
      <c r="E30" s="171" t="e">
        <f t="shared" si="1"/>
        <v>#DIV/0!</v>
      </c>
    </row>
    <row r="31" spans="1:5" ht="44.25" customHeight="1">
      <c r="A31" s="159">
        <v>2</v>
      </c>
      <c r="B31" s="151" t="s">
        <v>61</v>
      </c>
      <c r="C31" s="164">
        <v>6750</v>
      </c>
      <c r="D31" s="175">
        <v>876</v>
      </c>
      <c r="E31" s="170">
        <f t="shared" si="1"/>
        <v>12.977777777777778</v>
      </c>
    </row>
    <row r="32" spans="1:5" ht="97.5" customHeight="1" thickBot="1">
      <c r="A32" s="159">
        <v>3</v>
      </c>
      <c r="B32" s="157" t="s">
        <v>62</v>
      </c>
      <c r="C32" s="164">
        <v>112.4</v>
      </c>
      <c r="D32" s="175"/>
      <c r="E32" s="170">
        <f t="shared" si="1"/>
        <v>0</v>
      </c>
    </row>
    <row r="33" spans="1:5" ht="44.25" customHeight="1" hidden="1">
      <c r="A33" s="159">
        <v>4</v>
      </c>
      <c r="B33" s="152" t="s">
        <v>51</v>
      </c>
      <c r="C33" s="164"/>
      <c r="D33" s="175"/>
      <c r="E33" s="170" t="e">
        <f aca="true" t="shared" si="2" ref="E33:E38">D33/C33*100</f>
        <v>#DIV/0!</v>
      </c>
    </row>
    <row r="34" spans="1:5" ht="44.25" customHeight="1" hidden="1">
      <c r="A34" s="160">
        <v>5</v>
      </c>
      <c r="B34" s="153"/>
      <c r="C34" s="166"/>
      <c r="D34" s="177"/>
      <c r="E34" s="172" t="e">
        <f t="shared" si="2"/>
        <v>#DIV/0!</v>
      </c>
    </row>
    <row r="35" spans="1:10" ht="44.25" customHeight="1" thickBot="1">
      <c r="A35" s="158" t="s">
        <v>63</v>
      </c>
      <c r="B35" s="162" t="s">
        <v>64</v>
      </c>
      <c r="C35" s="167">
        <f>C36+C37+C38+C40</f>
        <v>38506.100000000006</v>
      </c>
      <c r="D35" s="178">
        <f>D36+D37+D38+D40</f>
        <v>9622.3</v>
      </c>
      <c r="E35" s="173">
        <f t="shared" si="2"/>
        <v>24.9890277124923</v>
      </c>
      <c r="J35" s="156"/>
    </row>
    <row r="36" spans="1:10" ht="44.25" customHeight="1">
      <c r="A36" s="180">
        <v>1</v>
      </c>
      <c r="B36" s="150" t="s">
        <v>65</v>
      </c>
      <c r="C36" s="168">
        <v>13000</v>
      </c>
      <c r="D36" s="179">
        <v>3051.9</v>
      </c>
      <c r="E36" s="174">
        <f t="shared" si="2"/>
        <v>23.476153846153846</v>
      </c>
      <c r="J36" s="156"/>
    </row>
    <row r="37" spans="1:5" ht="44.25" customHeight="1">
      <c r="A37" s="159">
        <v>2</v>
      </c>
      <c r="B37" s="151" t="s">
        <v>45</v>
      </c>
      <c r="C37" s="164">
        <v>24388.8</v>
      </c>
      <c r="D37" s="175">
        <v>5453.1</v>
      </c>
      <c r="E37" s="170">
        <f t="shared" si="2"/>
        <v>22.359033654792366</v>
      </c>
    </row>
    <row r="38" spans="1:5" ht="44.25" customHeight="1">
      <c r="A38" s="159">
        <v>3</v>
      </c>
      <c r="B38" s="157" t="s">
        <v>47</v>
      </c>
      <c r="C38" s="164">
        <v>220.3</v>
      </c>
      <c r="D38" s="175">
        <v>220.3</v>
      </c>
      <c r="E38" s="170">
        <f t="shared" si="2"/>
        <v>100</v>
      </c>
    </row>
    <row r="39" spans="1:5" ht="44.25" customHeight="1" hidden="1" thickBot="1">
      <c r="A39" s="159"/>
      <c r="B39" s="151"/>
      <c r="C39" s="164"/>
      <c r="D39" s="175"/>
      <c r="E39" s="170" t="e">
        <f>D39/C39*100</f>
        <v>#DIV/0!</v>
      </c>
    </row>
    <row r="40" spans="1:5" ht="44.25" customHeight="1" thickBot="1">
      <c r="A40" s="160">
        <v>4</v>
      </c>
      <c r="B40" s="153" t="s">
        <v>46</v>
      </c>
      <c r="C40" s="166">
        <v>897</v>
      </c>
      <c r="D40" s="177">
        <v>897</v>
      </c>
      <c r="E40" s="172">
        <f>D40/C40*100</f>
        <v>100</v>
      </c>
    </row>
    <row r="41" spans="1:5" ht="44.25" customHeight="1" thickBot="1">
      <c r="A41" s="143"/>
      <c r="B41" s="154" t="s">
        <v>31</v>
      </c>
      <c r="C41" s="167">
        <f>C26+C35</f>
        <v>1333441.1</v>
      </c>
      <c r="D41" s="178">
        <f>D26+D35</f>
        <v>265696.7</v>
      </c>
      <c r="E41" s="173">
        <f>D41/C41*100</f>
        <v>19.925642009984543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5"/>
  <cols>
    <col min="1" max="1" width="47.7109375" style="1" customWidth="1"/>
    <col min="2" max="2" width="14.00390625" style="112" customWidth="1"/>
    <col min="3" max="3" width="0" style="112" hidden="1" customWidth="1"/>
    <col min="4" max="4" width="0.5625" style="1" hidden="1" customWidth="1"/>
    <col min="5" max="5" width="19.7109375" style="1" customWidth="1"/>
    <col min="6" max="6" width="19.57421875" style="1" customWidth="1"/>
    <col min="7" max="7" width="19.7109375" style="1" customWidth="1"/>
    <col min="8" max="16384" width="9.140625" style="1" customWidth="1"/>
  </cols>
  <sheetData>
    <row r="1" spans="1:7" ht="60" customHeight="1" thickBot="1">
      <c r="A1" s="188" t="s">
        <v>48</v>
      </c>
      <c r="B1" s="189"/>
      <c r="C1" s="189"/>
      <c r="D1" s="189"/>
      <c r="E1" s="189"/>
      <c r="F1" s="189"/>
      <c r="G1" s="189"/>
    </row>
    <row r="2" spans="1:7" ht="54" customHeight="1" thickBot="1">
      <c r="A2" s="190" t="s">
        <v>0</v>
      </c>
      <c r="B2" s="193" t="s">
        <v>1</v>
      </c>
      <c r="C2" s="2" t="s">
        <v>2</v>
      </c>
      <c r="D2" s="3" t="s">
        <v>2</v>
      </c>
      <c r="E2" s="196" t="s">
        <v>49</v>
      </c>
      <c r="F2" s="196" t="s">
        <v>50</v>
      </c>
      <c r="G2" s="199" t="s">
        <v>3</v>
      </c>
    </row>
    <row r="3" spans="1:7" ht="12.75" customHeight="1" hidden="1">
      <c r="A3" s="191"/>
      <c r="B3" s="194"/>
      <c r="C3" s="202">
        <v>2001</v>
      </c>
      <c r="D3" s="204">
        <v>2002</v>
      </c>
      <c r="E3" s="197"/>
      <c r="F3" s="197"/>
      <c r="G3" s="200"/>
    </row>
    <row r="4" spans="1:7" ht="15.75" customHeight="1" hidden="1" thickBot="1">
      <c r="A4" s="192"/>
      <c r="B4" s="195"/>
      <c r="C4" s="203"/>
      <c r="D4" s="205"/>
      <c r="E4" s="198"/>
      <c r="F4" s="198"/>
      <c r="G4" s="201"/>
    </row>
    <row r="5" spans="1:7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</v>
      </c>
    </row>
    <row r="6" spans="1:7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19"/>
      <c r="C7" s="120"/>
      <c r="D7" s="121"/>
      <c r="E7" s="19">
        <f>22734.2+119.5</f>
        <v>22853.7</v>
      </c>
      <c r="F7" s="20">
        <f>22825.6+190.8</f>
        <v>23016.399999999998</v>
      </c>
      <c r="G7" s="21">
        <f aca="true" t="shared" si="0" ref="G7:G17">F7/E7</f>
        <v>1.0071191973290976</v>
      </c>
      <c r="H7" s="22"/>
    </row>
    <row r="8" spans="1:7" ht="15.75">
      <c r="A8" s="23" t="s">
        <v>8</v>
      </c>
      <c r="B8" s="24"/>
      <c r="C8" s="120"/>
      <c r="D8" s="121"/>
      <c r="E8" s="19">
        <v>2621.2</v>
      </c>
      <c r="F8" s="19">
        <v>2971.8</v>
      </c>
      <c r="G8" s="21">
        <f t="shared" si="0"/>
        <v>1.1337555318174883</v>
      </c>
    </row>
    <row r="9" spans="1:7" ht="15.75">
      <c r="A9" s="23" t="s">
        <v>9</v>
      </c>
      <c r="B9" s="119"/>
      <c r="C9" s="120"/>
      <c r="D9" s="121"/>
      <c r="E9" s="19">
        <v>1452.6</v>
      </c>
      <c r="F9" s="20">
        <v>1481.7</v>
      </c>
      <c r="G9" s="21">
        <f t="shared" si="0"/>
        <v>1.020033044196613</v>
      </c>
    </row>
    <row r="10" spans="1:7" ht="15.75">
      <c r="A10" s="25" t="s">
        <v>10</v>
      </c>
      <c r="B10" s="119"/>
      <c r="C10" s="120"/>
      <c r="D10" s="121"/>
      <c r="E10" s="19">
        <v>727.9</v>
      </c>
      <c r="F10" s="20">
        <v>759.6</v>
      </c>
      <c r="G10" s="21">
        <f t="shared" si="0"/>
        <v>1.0435499381783213</v>
      </c>
    </row>
    <row r="11" spans="1:7" ht="15.75">
      <c r="A11" s="23" t="s">
        <v>11</v>
      </c>
      <c r="B11" s="119"/>
      <c r="C11" s="120"/>
      <c r="D11" s="121"/>
      <c r="E11" s="19">
        <v>386.5</v>
      </c>
      <c r="F11" s="20">
        <v>382.3</v>
      </c>
      <c r="G11" s="21">
        <f t="shared" si="0"/>
        <v>0.9891332470892626</v>
      </c>
    </row>
    <row r="12" spans="1:7" ht="15.75">
      <c r="A12" s="23" t="s">
        <v>12</v>
      </c>
      <c r="B12" s="119"/>
      <c r="C12" s="120"/>
      <c r="D12" s="121"/>
      <c r="E12" s="19">
        <v>250.4</v>
      </c>
      <c r="F12" s="20">
        <v>326.1</v>
      </c>
      <c r="G12" s="21">
        <f t="shared" si="0"/>
        <v>1.3023162939297126</v>
      </c>
    </row>
    <row r="13" spans="1:7" ht="16.5" thickBot="1">
      <c r="A13" s="26" t="s">
        <v>13</v>
      </c>
      <c r="B13" s="27"/>
      <c r="C13" s="28"/>
      <c r="D13" s="29"/>
      <c r="E13" s="30"/>
      <c r="F13" s="31"/>
      <c r="G13" s="32">
        <v>1.303</v>
      </c>
    </row>
    <row r="14" spans="1:7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7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7" ht="16.5" hidden="1" thickBot="1">
      <c r="A16" s="43"/>
      <c r="B16" s="44" t="s">
        <v>15</v>
      </c>
      <c r="C16" s="45"/>
      <c r="D16" s="46">
        <f>D15*0.8/1000</f>
        <v>87.3764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9.2</v>
      </c>
      <c r="G19" s="63">
        <v>1.045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38549.7</v>
      </c>
      <c r="G22" s="76">
        <f>F22/E22</f>
        <v>1.0050845881028945</v>
      </c>
    </row>
    <row r="23" spans="1:7" ht="15.75">
      <c r="A23" s="53" t="s">
        <v>6</v>
      </c>
      <c r="B23" s="118"/>
      <c r="C23" s="55"/>
      <c r="D23" s="56">
        <v>20766.6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1.003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customHeight="1" hidden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customHeight="1" hidden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customHeight="1" hidden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</v>
      </c>
      <c r="G33" s="63">
        <v>1.007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73705.9</v>
      </c>
      <c r="G34" s="63">
        <v>0.999</v>
      </c>
    </row>
    <row r="35" spans="1:7" ht="15.75">
      <c r="A35" s="18" t="s">
        <v>30</v>
      </c>
      <c r="B35" s="98"/>
      <c r="C35" s="60"/>
      <c r="D35" s="99">
        <v>148.64</v>
      </c>
      <c r="E35" s="20">
        <f>F35/G35</f>
        <v>6174.886672710789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</v>
      </c>
    </row>
    <row r="37" spans="1:7" ht="12.75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ht="12.75">
      <c r="A38" s="185"/>
      <c r="B38" s="186"/>
      <c r="C38" s="186"/>
      <c r="D38" s="187"/>
      <c r="E38" s="187"/>
      <c r="F38" s="110"/>
      <c r="G38" s="110"/>
    </row>
    <row r="39" ht="12.75">
      <c r="A39" s="111"/>
    </row>
    <row r="40" ht="12.75">
      <c r="A40" s="111"/>
    </row>
    <row r="41" spans="1:7" ht="30" customHeight="1" hidden="1">
      <c r="A41" s="113"/>
      <c r="B41" s="114"/>
      <c r="C41" s="114"/>
      <c r="D41" s="115"/>
      <c r="E41" s="115"/>
      <c r="F41" s="115"/>
      <c r="G41" s="115"/>
    </row>
    <row r="42" spans="1:7" ht="12.75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>
      <c r="A46" s="116"/>
      <c r="B46" s="114" t="s">
        <v>18</v>
      </c>
      <c r="C46" s="114"/>
      <c r="D46" s="117">
        <f>D45/D36*100</f>
        <v>61.91167811579981</v>
      </c>
      <c r="E46" s="115"/>
      <c r="F46" s="115"/>
      <c r="G46" s="115"/>
    </row>
    <row r="47" spans="1:7" ht="12.75" hidden="1">
      <c r="A47" s="116"/>
      <c r="B47" s="114" t="s">
        <v>18</v>
      </c>
      <c r="C47" s="114"/>
      <c r="D47" s="115"/>
      <c r="E47" s="115"/>
      <c r="F47" s="115"/>
      <c r="G47" s="115"/>
    </row>
  </sheetData>
  <sheetProtection/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2014-05-21T12:39:56Z</dcterms:modified>
  <cp:category/>
  <cp:version/>
  <cp:contentType/>
  <cp:contentStatus/>
</cp:coreProperties>
</file>