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22995" windowHeight="99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Лист1!$A$1:$P$338</definedName>
  </definedNames>
  <calcPr calcId="125725"/>
</workbook>
</file>

<file path=xl/calcChain.xml><?xml version="1.0" encoding="utf-8"?>
<calcChain xmlns="http://schemas.openxmlformats.org/spreadsheetml/2006/main">
  <c r="J264" i="1"/>
  <c r="P263"/>
  <c r="F261" l="1"/>
  <c r="E127"/>
  <c r="E232"/>
  <c r="D254"/>
  <c r="E254" s="1"/>
  <c r="E259" s="1"/>
  <c r="D236"/>
  <c r="E219"/>
  <c r="E222" s="1"/>
  <c r="D217"/>
  <c r="E210"/>
  <c r="E213" s="1"/>
  <c r="D208"/>
  <c r="E201"/>
  <c r="E204" s="1"/>
  <c r="D199"/>
  <c r="E192"/>
  <c r="E195" s="1"/>
  <c r="D190"/>
  <c r="E183"/>
  <c r="E186" s="1"/>
  <c r="D181"/>
  <c r="D172"/>
  <c r="D131"/>
  <c r="E131" s="1"/>
  <c r="E160" s="1"/>
  <c r="D83"/>
  <c r="D137"/>
  <c r="E137" s="1"/>
  <c r="E258"/>
  <c r="E256"/>
  <c r="J260"/>
  <c r="E249"/>
  <c r="E250" s="1"/>
  <c r="J251"/>
  <c r="E238"/>
  <c r="E241" s="1"/>
  <c r="J242"/>
  <c r="J233"/>
  <c r="E227"/>
  <c r="J228"/>
  <c r="E174"/>
  <c r="E177" s="1"/>
  <c r="E159"/>
  <c r="E153"/>
  <c r="E141"/>
  <c r="E139"/>
  <c r="E133"/>
  <c r="E97"/>
  <c r="E87"/>
  <c r="E85"/>
  <c r="E79"/>
  <c r="P65" l="1"/>
  <c r="L336" l="1"/>
  <c r="L263" l="1"/>
  <c r="K263"/>
  <c r="E167" l="1"/>
  <c r="E168" s="1"/>
  <c r="E101"/>
  <c r="E77"/>
  <c r="E83"/>
  <c r="E102" s="1"/>
  <c r="E329"/>
  <c r="P320"/>
  <c r="E305"/>
  <c r="J62" l="1"/>
  <c r="E60"/>
  <c r="E61" s="1"/>
  <c r="J57"/>
  <c r="E56"/>
  <c r="J52"/>
  <c r="E50"/>
  <c r="E51" s="1"/>
  <c r="E36" l="1"/>
  <c r="E15"/>
  <c r="E16" s="1"/>
  <c r="E316" l="1"/>
  <c r="E306"/>
  <c r="E301"/>
  <c r="E10"/>
  <c r="E11" s="1"/>
  <c r="E40" l="1"/>
  <c r="E41" s="1"/>
  <c r="P336" l="1"/>
  <c r="E327" l="1"/>
  <c r="G334" l="1"/>
  <c r="J223" l="1"/>
  <c r="J164"/>
  <c r="J161"/>
  <c r="J103"/>
  <c r="J128"/>
  <c r="J117"/>
  <c r="J112"/>
  <c r="E111"/>
  <c r="F113" s="1"/>
  <c r="E310" l="1"/>
  <c r="E311" s="1"/>
  <c r="J317"/>
  <c r="J312"/>
  <c r="J307"/>
  <c r="J302"/>
  <c r="P294"/>
  <c r="J291"/>
  <c r="J295" s="1"/>
  <c r="E289"/>
  <c r="E290" s="1"/>
  <c r="F292" s="1"/>
  <c r="P283"/>
  <c r="J280"/>
  <c r="E276"/>
  <c r="E279" s="1"/>
  <c r="J273"/>
  <c r="E269"/>
  <c r="E272" s="1"/>
  <c r="G262" l="1"/>
  <c r="F318"/>
  <c r="G319" s="1"/>
  <c r="J321"/>
  <c r="J284"/>
  <c r="G293" l="1"/>
  <c r="C296" s="1"/>
  <c r="C322"/>
  <c r="F281"/>
  <c r="J47"/>
  <c r="E46"/>
  <c r="J42"/>
  <c r="J37"/>
  <c r="E30"/>
  <c r="E31" s="1"/>
  <c r="G282" l="1"/>
  <c r="C285" s="1"/>
  <c r="J27"/>
  <c r="J32"/>
  <c r="E26"/>
  <c r="J22"/>
  <c r="E20" l="1"/>
  <c r="E21" s="1"/>
  <c r="F63" s="1"/>
  <c r="J17"/>
  <c r="J12"/>
  <c r="J66" l="1"/>
  <c r="J337" s="1"/>
  <c r="G64"/>
  <c r="G335" s="1"/>
  <c r="C67" l="1"/>
  <c r="C338"/>
</calcChain>
</file>

<file path=xl/comments1.xml><?xml version="1.0" encoding="utf-8"?>
<comments xmlns="http://schemas.openxmlformats.org/spreadsheetml/2006/main">
  <authors>
    <author>Исяняева Эльмира Алеевна</author>
  </authors>
  <commentLis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это что значит кол-во подпрограмм или мероприятий</t>
        </r>
      </text>
    </comment>
  </commentList>
</comments>
</file>

<file path=xl/sharedStrings.xml><?xml version="1.0" encoding="utf-8"?>
<sst xmlns="http://schemas.openxmlformats.org/spreadsheetml/2006/main" count="3231" uniqueCount="216">
  <si>
    <t>Расчет оценки эффективности реализации государственной программы Саратовской области "Развитие транспортной системы"</t>
  </si>
  <si>
    <t>№ п/п</t>
  </si>
  <si>
    <t>Степень соответствия запланированному уровню затрат п/п, гп</t>
  </si>
  <si>
    <t>Значение целевого показателя</t>
  </si>
  <si>
    <t xml:space="preserve">СДцпа(b)/п=(Цфп /п)/(Цпп/п)
или
Сдцпа (b)=(Цпп /п)/(Цфп/п)
(Цпп/п) (Цфп/п) </t>
  </si>
  <si>
    <t>Наименование подпрограммы, структурных элементов</t>
  </si>
  <si>
    <t>Степень достижения целевых показателей структурных элементов подпрограммы/целей ГП</t>
  </si>
  <si>
    <t>Степень выплонения структурных элементов п/п</t>
  </si>
  <si>
    <r>
      <t>ССузп/п= 
(∑</t>
    </r>
    <r>
      <rPr>
        <b/>
        <vertAlign val="superscript"/>
        <sz val="8"/>
        <rFont val="Times New Roman"/>
        <family val="1"/>
        <charset val="204"/>
      </rPr>
      <t>n</t>
    </r>
    <r>
      <rPr>
        <b/>
        <vertAlign val="subscript"/>
        <sz val="8"/>
        <rFont val="Times New Roman"/>
        <family val="1"/>
        <charset val="204"/>
      </rPr>
      <t xml:space="preserve">i=1 </t>
    </r>
    <r>
      <rPr>
        <b/>
        <sz val="8"/>
        <rFont val="Times New Roman"/>
        <family val="1"/>
        <charset val="204"/>
      </rPr>
      <t>(Рф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/Рп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))/n
или
ССузп/п= 
(1+∑</t>
    </r>
    <r>
      <rPr>
        <b/>
        <vertAlign val="superscript"/>
        <sz val="8"/>
        <rFont val="Times New Roman"/>
        <family val="1"/>
        <charset val="204"/>
      </rPr>
      <t>n-1</t>
    </r>
    <r>
      <rPr>
        <b/>
        <vertAlign val="subscript"/>
        <sz val="8"/>
        <rFont val="Times New Roman"/>
        <family val="1"/>
        <charset val="204"/>
      </rPr>
      <t>i=1 (</t>
    </r>
    <r>
      <rPr>
        <b/>
        <sz val="8"/>
        <rFont val="Times New Roman"/>
        <family val="1"/>
        <charset val="204"/>
      </rPr>
      <t>Рф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/Рп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))/n или(2+∑n-1i=2 (Рфi/Рпi)</t>
    </r>
  </si>
  <si>
    <r>
      <t xml:space="preserve">СДцп пч  п/n= ∑A=s=1  CДцпs пч  </t>
    </r>
    <r>
      <rPr>
        <sz val="7"/>
        <rFont val="Times New Roman"/>
        <family val="1"/>
        <charset val="204"/>
      </rPr>
      <t xml:space="preserve">п/п </t>
    </r>
    <r>
      <rPr>
        <sz val="8"/>
        <rFont val="Times New Roman"/>
        <family val="1"/>
        <charset val="204"/>
      </rPr>
      <t>/</t>
    </r>
    <r>
      <rPr>
        <b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/СДцпz проц п/n= ∑в=s=1  CДцпb /</t>
    </r>
    <r>
      <rPr>
        <b/>
        <sz val="8"/>
        <rFont val="Times New Roman"/>
        <family val="1"/>
        <charset val="204"/>
      </rPr>
      <t xml:space="preserve">B, где А - </t>
    </r>
    <r>
      <rPr>
        <sz val="8"/>
        <rFont val="Times New Roman"/>
        <family val="1"/>
        <charset val="204"/>
      </rPr>
      <t xml:space="preserve">количество проектов, B - количество мероприятий п/п
</t>
    </r>
  </si>
  <si>
    <t xml:space="preserve">СД цп п/п = k1* СДцп пч п/п+
К2* СДцпz процч п/п (для п/п)
СДцг/г=(∑_(q=1)^n▒〖CДцqг/п〗)/n (для целей гп)
СД цпг/п=(∑_(t=1)^N▒СДцпп/пt)/N
</t>
  </si>
  <si>
    <t>Количество ожидаемых результатов структурных элементов</t>
  </si>
  <si>
    <t xml:space="preserve">степень выполнения СВсэп/п=
Ксэф/Ксэп
</t>
  </si>
  <si>
    <t>ОБ</t>
  </si>
  <si>
    <t>ФБ</t>
  </si>
  <si>
    <t>МБ</t>
  </si>
  <si>
    <t>Внб</t>
  </si>
  <si>
    <t>ГВнбФ и (или) иные безвозмездные поступления целевой направленности</t>
  </si>
  <si>
    <t>План (Цп)</t>
  </si>
  <si>
    <t>Факт (Цф)</t>
  </si>
  <si>
    <t>предусмотренных</t>
  </si>
  <si>
    <t>выполненных</t>
  </si>
  <si>
    <t>Рф (факт.расх.) / 
Рп (план.расх. предусм.в действующ.ред. ГП)</t>
  </si>
  <si>
    <t xml:space="preserve">Рф/ 
Рп </t>
  </si>
  <si>
    <t xml:space="preserve">Подпрограмма 1 «Модернизация и развитие транспортного комплекса Саратовской области» </t>
  </si>
  <si>
    <t>х</t>
  </si>
  <si>
    <t>1.1. Количество пассажиров, перевозимых по территории Саратовской области всеми видами пассажирского транспорта, млн. чел.</t>
  </si>
  <si>
    <t>1.2. Количество рейсов, выполняемых по субсидируемым социально оринентированным маршрутам речного транспорта, осуществляющим перевозки пассажиров, единиц</t>
  </si>
  <si>
    <t>Мероприятие 1.2 "Обеспечение перевозок пассажиров речным транспортом"</t>
  </si>
  <si>
    <t>Мероприятие 1.3 "Обеспечение перевозок пассажиров автомобильным транспортом"</t>
  </si>
  <si>
    <t>1.3. Количество рейсов, выполняемых по субсидируемым социально ориентированным маршрутам автомобильного транспорта, осуществляющим перевозки пассажиров, единиц</t>
  </si>
  <si>
    <t>Степень достижения целевых показателей мероприятия 1.2 
где n – кол-во цп регионального проекта</t>
  </si>
  <si>
    <t>Степень выполнения ожидаемых результатов мероприятия 1.2 СВсэп/п</t>
  </si>
  <si>
    <t>Мероприятие 1.4 "Обеспечение перевозок пассажиров железнодорожным транспортом"</t>
  </si>
  <si>
    <t>1.4. 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пассажиров, единиц</t>
  </si>
  <si>
    <t>Степень достижения целевых показателей мероприятия 1.3 
где n – кол-во цп регионального проекта</t>
  </si>
  <si>
    <t>Степень выполнения ожидаемых результатов мероприятия 1.3 СВсэп/п</t>
  </si>
  <si>
    <t>Степень достижения целевых показателей мероприятия 1.4 
где n – кол-во цп регионального проекта</t>
  </si>
  <si>
    <t>Степень выполнения ожидаемых результатов мероприятия 1.4 СВсэп/п</t>
  </si>
  <si>
    <t>Мероприятие 1.5 "Обеспечение организации транспортного обслуживания населения на территории области"</t>
  </si>
  <si>
    <t>Степень достижения целевых показателей мероприятия 1.5 
где n – кол-во цп регионального проекта</t>
  </si>
  <si>
    <t>Степень выполнения ожидаемых результатов мероприятия 1.5 СВсэп/п</t>
  </si>
  <si>
    <t>Мероприятие 1.6 "Модернизация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</si>
  <si>
    <t>1.6. Уровень технической обеспеченности информационных систем и оборудования министерства транспорта и дорожного хозяйства области, %</t>
  </si>
  <si>
    <t>Степень достижения целевых показателей мероприятия 1.6 
где n – кол-во цп регионального проекта</t>
  </si>
  <si>
    <t>Степень выполнения ожидаемых результатов мероприятия 1.6 СВсэп/п</t>
  </si>
  <si>
    <t>Мероприятие 1.7 "Приобретение автотранспортными организациями и предприятиями области всех форм собственности пассажирского подвижного состава"</t>
  </si>
  <si>
    <t>1.5. Количество приобретаемых пассажирских автотранспортных средств организациями и предприятиями области, единиц</t>
  </si>
  <si>
    <t>Степень достижения целевых показателей мероприятия 1.7 
где n – кол-во цп регионального проекта</t>
  </si>
  <si>
    <t>Степень выполнения ожидаемых результатов мероприятия 1.7 СВсэп/п</t>
  </si>
  <si>
    <t>Мероприятие 1.9 "Обеспечение доступности воздушных перевозок пассажиров"</t>
  </si>
  <si>
    <t>1.8. Количество рейсов, выполняемых по субсидируемым маршрутам воздушного транспорта, осуществляющим перевозки пассажиров, единиц</t>
  </si>
  <si>
    <t>Степень достижения целевых показателей мероприятия 1.9
где n – кол-во цп регионального проекта</t>
  </si>
  <si>
    <t>Степень выполнения ожидаемых результатов мероприятия 1.9 СВсэп/п</t>
  </si>
  <si>
    <t>Степень достижения целевых показателей процессной части</t>
  </si>
  <si>
    <t>Степень соответствия запланированному уровню затрат (Ссузп/п) (гр16)</t>
  </si>
  <si>
    <t>Степень выполнения структурных элементов п/п 1 Свсэп/п (гр10)</t>
  </si>
  <si>
    <t>Эффективность реализации п/п1
0,5*СДцпп/п1+0,3*ССузп/п1+0,2*СВсэп/п1 или 0,5*СДцпп/п+05*СВсэп/п</t>
  </si>
  <si>
    <t>Степень достижения целевых показателей подпрограммы п/п 1 (гр.7)</t>
  </si>
  <si>
    <t xml:space="preserve">Подпрограмма 3 «Повышение безопасности дорожного движения в Саратовской области» </t>
  </si>
  <si>
    <t>Мероприятие 3.1 «Обеспечение функционирования автоматической системы фотовидеофиксации нарушений правил дорожного движения на территории Саратовской области»</t>
  </si>
  <si>
    <t>3.1. 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движения, тыс. шт.</t>
  </si>
  <si>
    <t>3.2. Снижение количества лиц, погибших в результате дорожно-транспортных происшествий, чел.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</si>
  <si>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</t>
  </si>
  <si>
    <t>Степень достижения целевых показателей мероприятия 3.2 
где n – кол-во цп регионального проекта</t>
  </si>
  <si>
    <t>Степень выполнения ожидаемых результатов мероприятия 3.2 СВсэп/п</t>
  </si>
  <si>
    <t>Степень выполнения ожидаемых результатов мероприятия 3.1 СВсэп/п</t>
  </si>
  <si>
    <t>Степень достижения целевых показателей мероприятия 3.1 
где n – кол-во цп регионального проекта</t>
  </si>
  <si>
    <t xml:space="preserve"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 </t>
  </si>
  <si>
    <t>Мероприятие 4.1 «Обеспечение функционирования автоматической системы фотовидеофиксации нарушений правил дорожного движения на территории Саратовской области»</t>
  </si>
  <si>
    <t>4.1. Сокращение времени прибытия служб экстренного реагирования на территории Саратовской области, оборудованных системой ГЛОНАСС к месту происшествия, мин.</t>
  </si>
  <si>
    <t>Степень достижения целевых показателей мероприятия 4.1 
где n – кол-во цп регионального проекта</t>
  </si>
  <si>
    <t>Степень выполнения ожидаемых результатов мероприятия 4.1 СВсэп/п</t>
  </si>
  <si>
    <t xml:space="preserve">Подпрограмма 5 «Развитие рынка газового моторного топлива в Саратовской области» </t>
  </si>
  <si>
    <t>Мероприятие 5.1 «Приобретение пассажирского автомобильного транспорта, работающего на газомоторном топливе»</t>
  </si>
  <si>
    <t>5.1. Доля пассажирских автотранспортных средств, использующих компримированный природный газ в качестве газомоторного топлива, %</t>
  </si>
  <si>
    <t>5.2. Количество газозаправочных станций, реализующих в качестве топлива компримированный природный газ, штук</t>
  </si>
  <si>
    <t>Степень достижения целевых показателей мероприятия 5.1 
где n – кол-во цп регионального проекта</t>
  </si>
  <si>
    <t>Степень выполнения ожидаемых результатов мероприятия 5.1 СВсэп/п</t>
  </si>
  <si>
    <t>Степень достижения целевых показателей мероприятия 5.2 
где n – кол-во цп регионального проекта</t>
  </si>
  <si>
    <t>Степень выполнения ожидаемых результатов мероприятия 5.2 СВсэп/п</t>
  </si>
  <si>
    <t>Мероприятие 5.2 «Реализация мероприятий по развитию рынка газомоторного топлива»</t>
  </si>
  <si>
    <t>Мероприятие 5.3 «Перевод коммунальной техники на газомоторное топливо»</t>
  </si>
  <si>
    <t>5.3. Доля коммунальной техники, переведенной на газомоторное топливо, %</t>
  </si>
  <si>
    <t>Степень достижения целевых показателей мероприятия 5.3 
где n – кол-во цп регионального проекта</t>
  </si>
  <si>
    <t>Степень выполнения ожидаемых результатов мероприятия 5.3 СВсэп/п</t>
  </si>
  <si>
    <t>Мероприятие 5.4 «Перевод пассажирского автомобильного транспорта на газомоторное топливо»</t>
  </si>
  <si>
    <t>5.4. Количество автотранспортных средств, переведенных на газомоторное топливо, штук</t>
  </si>
  <si>
    <t>Степень достижения целевых показателей мероприятия 5.4 
где n – кол-во цп регионального проекта</t>
  </si>
  <si>
    <t>Степень выполнения ожидаемых результатов мероприятия 5.4 СВсэп/п</t>
  </si>
  <si>
    <t>Подпрограмма 2 «Развитие и обеспечение сохранности сети автомобильных дорог Саратовской области»</t>
  </si>
  <si>
    <t>Региональный проект 2.1 в целях выполнения задач федерального проекта «Дорожная сеть»</t>
  </si>
  <si>
    <t>2. 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%</t>
  </si>
  <si>
    <t>2.1. Доля протяженности дорожной сети городской агломерации, соответствующая нормативным требованиям к их транспортно-эксплуатационному состоянию, %</t>
  </si>
  <si>
    <t>2.2. Количество мест концентрации дорожно-транспортных происшествий (аварийно-опасных участков) на дорожной сети Саратовской области, %</t>
  </si>
  <si>
    <t>2.3. Доля автомобильных дорог регионального и межмуниципального значения, работающих в режиме перегрузки, %</t>
  </si>
  <si>
    <t>Степень достижения целевых показателей регионального проекта 2.1 
где n – кол-во цп регионального проекта</t>
  </si>
  <si>
    <t>Степень выполнения ожидаемых результатов регионального проекта 2.1 СВсэп/п</t>
  </si>
  <si>
    <t>Региональный проект 2.2 в целях выполнения задач федерального проекта «Общесистемные меры развития дорожного хозяйства»</t>
  </si>
  <si>
    <t>Степень достижения целевых показателей проектной части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</si>
  <si>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</si>
  <si>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Степень достижения целевых показателей регионального проекта 2.2
где n – кол-во цп регионального проекта</t>
  </si>
  <si>
    <t>Степень выполнения ожидаемых результатов регионального проекта 2.2 СВсэп/п</t>
  </si>
  <si>
    <t>Степень достижения целевых показателей мероприятия 2.1 
где n – кол-во цп регионального проекта</t>
  </si>
  <si>
    <t>Степень выполнения ожидаемых результатов мероприятия 2.1 СВсэп/п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</si>
  <si>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</si>
  <si>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</si>
  <si>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>Степень достижения целевых показателей мероприятия 2.2 
где n – кол-во цп регионального проекта</t>
  </si>
  <si>
    <t>Степень выполнения ожидаемых результатов мероприятия 2.2 СВсэп/п</t>
  </si>
  <si>
    <t>Степень достижения целевых показателей мнроприятия 2.3 
где n – кол-во цп регионального проекта</t>
  </si>
  <si>
    <t>Степень выполнения ожидаемых результатов мероприятия 2.3 СВсэп/п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</si>
  <si>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рнгионального или межмуниципального значения за счет средств областного дорожного фонда»</t>
  </si>
  <si>
    <t>Степень достижения целевых показателей мероприятия 2.4 
где n – кол-во цп регионального проекта</t>
  </si>
  <si>
    <t>Степень выполнения ожидаемых результатов мероприятия 2.4 СВсэп/п</t>
  </si>
  <si>
    <t>Мероприятие 2.7 "Достижение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значения, за счет средств областного дорожного фонда"</t>
  </si>
  <si>
    <t>Степень достижения целевых показателей мероприятия 2.7 
где n – кол-во цп регионального проекта</t>
  </si>
  <si>
    <t>Степень выполнения ожидаемых результатов мероприятия 2.7 СВсэп/п</t>
  </si>
  <si>
    <t>Мероприятие 2.8 "Обеспечение капитального ремонта, ремонта и содержания автомобильных дорог общего пользования местного значения городских округов области, за счет средств областного дорожного фонда"</t>
  </si>
  <si>
    <t>Степень достижения целевых показателей мероприятия 2.8 
где n – кол-во цп регионального проекта</t>
  </si>
  <si>
    <t>Степень выполнения ожидаемых результатов мероприятия 2.8 СВсэп/п</t>
  </si>
  <si>
    <t>Мероприятие 2.10 "Обеспечение капитального ремонта, ремонта и содержания автомобильных дорог общего пользования местного значения городских поселений области за счет средств областного дорожного фонда"</t>
  </si>
  <si>
    <t>Степень достижения целевых показателей мероприятия 2.10 
где n – кол-во цп регионального проекта</t>
  </si>
  <si>
    <t>Степень выполнения ожидаемых результатов мероприятия 2.10 СВсэп/п</t>
  </si>
  <si>
    <t>Мероприятие 2.11 "Приведение в нормативное состояние автомобильных дорог общего пользования местного значения городских поселений области, соединяющих объекты туристской инфраструктуры, расположенные в Саратовской области, с автомобильными дорогами общего пользования федерального и регионального значения, за счет средств областного дорожного фонда"</t>
  </si>
  <si>
    <t>Степень достижения целевых показателей мероприятия 2.11 
где n – кол-во цп регионального проекта</t>
  </si>
  <si>
    <t>Степень выполнения ожидаемых результатов мероприятия 2.11 СВсэп/п</t>
  </si>
  <si>
    <t>Мероприятие 2.12 "Обеспечение прироста протяженности сети автомобильных дорог общего пользования местного значения городских поселений области, соответствующих нормативным требованиям, за счет средств областного дорожного фонда"</t>
  </si>
  <si>
    <t>Степень достижения целевых показателей мероприятия 2.12 
где n – кол-во цп регионального проекта</t>
  </si>
  <si>
    <t>Степень выполнения ожидаемых результатов мероприятия 2.12 СВсэп/п</t>
  </si>
  <si>
    <t>Мероприятие 2.14 "Решение неотложных задач по приведению в нормативное состояние автомобильных дорог местного значениягородских поселений области за счет средств областного дорожного фонда"</t>
  </si>
  <si>
    <t>Степень достижения целевых показателей мероприятия 2.14 
где n – кол-во цп регионального проекта</t>
  </si>
  <si>
    <t>Степень выполнения ожидаемых результатов мероприятия 2.14 СВсэп/п</t>
  </si>
  <si>
    <t>Степень достижения целевых показателей подпрограммы</t>
  </si>
  <si>
    <t>Степень выполнения структурных элементов п/п 2 Свсэп/п (гр10)</t>
  </si>
  <si>
    <t>Эффективность реализации п/п 2
0,5*СДцпп/п1+0,3*ССузп/п1+0,2*СВсэп/п1 или 0,5*СДцпп/п+05*СВсэп/п (в случае отсутствия финансирования)</t>
  </si>
  <si>
    <t>Оценка госпрограммы</t>
  </si>
  <si>
    <t>Степень достижения целей г/п               СДцг/п  (гр7)</t>
  </si>
  <si>
    <t xml:space="preserve">Степень достижения целевых показателей структурных элементов г/п   </t>
  </si>
  <si>
    <t>Степень соответствия запланированному уровню затрат (гп16)</t>
  </si>
  <si>
    <t xml:space="preserve">Степень выполнения структурных элементов г/п </t>
  </si>
  <si>
    <t>Эффективность реализации госпрограммы
Оэг/п=0,3*СДцгп+0,3*СДцпп/п+0,2*Ссузг/п+0,2*Свсэгп</t>
  </si>
  <si>
    <t>Степень выполнения структурных элементов п/п 5 Свсэп/п (гр10)</t>
  </si>
  <si>
    <t>Эффективность реализации п/п5
0,5*СДцпп/п1+0,3*ССузп/п1+0,2*СВсэп/п1 или 0,5*СДцпп/п+05*СВсэп/п</t>
  </si>
  <si>
    <t>3. Сокращение социального риска (число лиц, погибших в дорожно-транспортных происшествиях, на 100 тыс. населения), единиц</t>
  </si>
  <si>
    <t>1. Увеличение объемов транспортных услуг (ежегодно), млн.рублей</t>
  </si>
  <si>
    <t>4. 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(ежегодно), %</t>
  </si>
  <si>
    <t>5. Объем реализации природного газа в качестве моторного топлива (ежегодно), тыс.куб.м/год</t>
  </si>
  <si>
    <t>(высокая)</t>
  </si>
  <si>
    <t>средняя</t>
  </si>
  <si>
    <t>Мероприятие 1.11 "Строительство (развитие) аэропортового комплекса "Балаково"</t>
  </si>
  <si>
    <t>Мероприятие 1.12 "Развитие инфраструктуры внутреннего водного транспорта"</t>
  </si>
  <si>
    <t>Мероприятие 1.13 "Строительство скоростной трамвайной линии "Мирный пер. - 6-я Дачная" в г. Саратове"</t>
  </si>
  <si>
    <t>1.2. Количество рейсов, выполняемых по субсидируемым социально ориентированным маршрутам речного транспорта, осуществляющим перевозки пассажиров, единиц</t>
  </si>
  <si>
    <t>Мероприятие 1.14 "Обеспечение бесперебойного функционирования городского наземного электрического транспорта"</t>
  </si>
  <si>
    <t>1.9. Повышение коэффициента выпуска подвижного состава городского наземного электрического транспорта, процентов</t>
  </si>
  <si>
    <t>2.11. Протяженность отремонтированных мостов, пог.м</t>
  </si>
  <si>
    <t>2.15. 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показателям, %</t>
  </si>
  <si>
    <t>2.13 Протяженность автомомбильных дорог общего пользования местного значения городских округов области , км</t>
  </si>
  <si>
    <t>Рф (факт.расх.) / 
Рп (бюдж.ассигн. предусм.в ЗСО ред.23.12.2020</t>
  </si>
  <si>
    <t>Рф (факт.расх.) / 
Рп (бюдж.ассигн. предусм.в ЗСО ред.23.12.2020)</t>
  </si>
  <si>
    <t>Степень выполнения структурных элементов п/п 3 Свсэп/п (гр10)</t>
  </si>
  <si>
    <t>Степень достижения целевых показателей подпрограммы п/п 3(гр.7)</t>
  </si>
  <si>
    <t>Степень достижения целевых показателей мероприятия 1.11
где n – кол-во цп регионального проекта</t>
  </si>
  <si>
    <t>Степень выполнения ожидаемых результатов мероприятия 1.11 СВсэп/п</t>
  </si>
  <si>
    <t>Степень достижения целевых показателей мероприятия 1.12
где n – кол-во цп регионального проекта</t>
  </si>
  <si>
    <t>Степень выполнения ожидаемых результатов мероприятия 1.12 СВсэп/п</t>
  </si>
  <si>
    <t>Степень достижения целевых показателей мероприятия 1.13
где n – кол-во цп регионального проекта</t>
  </si>
  <si>
    <t>Степень выполнения ожидаемых результатов мероприятия 1.13 СВсэп/п</t>
  </si>
  <si>
    <t>Степень достижения целевых показателей мероприятия 1.14
где n – кол-во цп регионального проекта</t>
  </si>
  <si>
    <t>Степень выполнения ожидаемых результатов мероприятия 1.14 СВсэп/п</t>
  </si>
  <si>
    <t>Эффективность реализации п/п3
0,5*СДцпп/п1+0,3*ССузп/п1+0,2*СВсэп/п1 или 0,5*СДцпп/п+05*СВсэп/п</t>
  </si>
  <si>
    <t>Степень достижения целевых показателей подпрограммы п/п 4 (гр.7)</t>
  </si>
  <si>
    <t>Степень выполнения структурных элементов п/п 4 Свсэп/п (гр10)</t>
  </si>
  <si>
    <t>Эффективность реализации п/п4
0,5*СДцпп/п1+0,3*ССузп/п1+0,2*СВсэп/п1 или 0,5*СДцпп/п+05*СВсэп/п</t>
  </si>
  <si>
    <t>Степень достижения целевых показателей подпрограммы п/п 5 (гр.7)</t>
  </si>
  <si>
    <t>(средняя)</t>
  </si>
  <si>
    <t>2.6. Объемы ввода в эксплуатацию после строительства и реконструкции автомобильных дорог общего пользования регионального, межмуниципального и местного значения, в том числе:, км</t>
  </si>
  <si>
    <t>2.7.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в том числе:, км</t>
  </si>
  <si>
    <t>сети автомобильных дорог общего пользования регионального, межмуниципального значения, км</t>
  </si>
  <si>
    <t>сети автомобильных дорог общего пользования местного значения, км</t>
  </si>
  <si>
    <t>автомобильных дорог общего пользования регионального, межмуниципального значения, км</t>
  </si>
  <si>
    <t>автомобильных дорог общего пользования местного значения, км</t>
  </si>
  <si>
    <t>2.8.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реконструкции автомобильных дорог, в том числе:, км</t>
  </si>
  <si>
    <t xml:space="preserve">сети автомобильных дорог общего пользования регионального, межмуниципального значения, км
</t>
  </si>
  <si>
    <t xml:space="preserve">сети автомобильных дорог общего пользования местного значения, км
</t>
  </si>
  <si>
    <t xml:space="preserve">2.10. Прирост протяженности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в том числе:, км
</t>
  </si>
  <si>
    <t>2.4.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итогом), единиц</t>
  </si>
  <si>
    <t>2.5. Создание (развитие) информационно-телекоммуникационного сервиса (информационной системы), единиц</t>
  </si>
  <si>
    <t xml:space="preserve">2.9. Объем ввода в эксплуатацию после строительства и реконструкции мостов и мостовых переходов, пог.м.
</t>
  </si>
  <si>
    <t xml:space="preserve">Мероприятие 2.16 "Обеспечение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фонда"
</t>
  </si>
  <si>
    <t>Степень достижения целевых показателей мероприятия 2.16
где n – кол-во цп регионального проекта</t>
  </si>
  <si>
    <t>Степень выполнения ожидаемых результатов мероприятия 2.16 СВсэп/п</t>
  </si>
  <si>
    <t xml:space="preserve">Мероприятие 2.17 "Содержание уникальных мостовых сооружений на автомобильных дорогах общего пользования местного значения, находящихся в границах городских поселений области, за счет средств областного дорожного фонда"
</t>
  </si>
  <si>
    <t>Степень достижения целевых показателей мероприятия 2.17
где n – кол-во цп регионального проекта</t>
  </si>
  <si>
    <t>Степень выполнения ожидаемых результатов мероприятия 2.17 СВсэп/п</t>
  </si>
  <si>
    <t>2,563/505,9</t>
  </si>
  <si>
    <t>2,563/505,10</t>
  </si>
  <si>
    <t>Мероприятие 2.18 "Капитальный ремонт и ремонт аварийных и предаварийных искусственных сооружений на автомобильных дорогах общего пользования местного значения за счет средств областного дорожного фонда"</t>
  </si>
  <si>
    <t xml:space="preserve">2.16. Протяженность уникальных мостовых сооружений на автомобильных дорогах общего пользования местного значения, находящихся в границах городских поселений области, км/пог. м
</t>
  </si>
  <si>
    <t>2.11. Протяженность отремонтированных мостов, пог.м.</t>
  </si>
  <si>
    <t>Мероприятие 2.19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фонда"</t>
  </si>
  <si>
    <t>Степень достижения целевых показателей мероприятия 2.18
где n – кол-во цп регионального проекта</t>
  </si>
  <si>
    <t>Степень выполнения ожидаемых результатов мероприятия 2.18 СВсэп/п</t>
  </si>
  <si>
    <t>Степень достижения целевых показателей мероприятия 2.19
где n – кол-во цп регионального проекта</t>
  </si>
  <si>
    <t>Степень выполнения ожидаемых результатов мероприятия 2.19 СВсэп/п</t>
  </si>
  <si>
    <t>Мероприятие 2.20 "Строительство, реконструкция, капитальный ремонт и ремонт уникальных дорожных искусственных сооружений"</t>
  </si>
  <si>
    <t>2.17. Количество и протяженность уникальных искусственных сооружений, капитальный ремонт (ремонт) которых завершен, пог.м.</t>
  </si>
  <si>
    <t>2.18. Количество и протяженность уникальных искусственных сооружений, капитальный ремонт (ремонт) которых завершен, штук</t>
  </si>
  <si>
    <t>2.19. Доля уникальных искусственных сооружений, находящихся в предаварийном (аварийном) состоянии, процентов</t>
  </si>
  <si>
    <t>Степень достижения целевых показателей мероприятия 2.20
где n – кол-во цп регионального проекта</t>
  </si>
  <si>
    <t>Степень выполнения ожидаемых результатов мероприятия 2.20 СВсэп/п</t>
  </si>
  <si>
    <t>Степень достижения целевых показателей мероприятия 2.21
где n – кол-во цп регионального проекта</t>
  </si>
  <si>
    <t>Степень выполнения ожидаемых результатов мероприятия 2.21 СВсэп/п</t>
  </si>
  <si>
    <t xml:space="preserve">Мероприятие 2.21 "Осуществление крупных особо важных для социально-экономического развития Российской Федерации проектов"
</t>
  </si>
  <si>
    <t>На 2020 год значение показателя не предусмотрено</t>
  </si>
  <si>
    <t>В расчете участвует целевой показатель государственной программы, подпрограммный показатель не предусмотрен на 2020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</si>
</sst>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4862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5" fontId="14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top" wrapText="1"/>
    </xf>
    <xf numFmtId="2" fontId="8" fillId="6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4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165" fontId="14" fillId="5" borderId="9" xfId="0" applyNumberFormat="1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8" fillId="4" borderId="9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/>
    </xf>
    <xf numFmtId="0" fontId="8" fillId="9" borderId="9" xfId="0" applyFont="1" applyFill="1" applyBorder="1" applyAlignment="1">
      <alignment horizontal="center" vertical="top" wrapText="1"/>
    </xf>
    <xf numFmtId="2" fontId="0" fillId="3" borderId="9" xfId="0" applyNumberFormat="1" applyFill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top" wrapText="1"/>
    </xf>
    <xf numFmtId="0" fontId="8" fillId="13" borderId="9" xfId="0" applyFont="1" applyFill="1" applyBorder="1" applyAlignment="1">
      <alignment horizontal="center" vertical="top" wrapText="1"/>
    </xf>
    <xf numFmtId="0" fontId="8" fillId="14" borderId="9" xfId="0" applyFont="1" applyFill="1" applyBorder="1" applyAlignment="1">
      <alignment horizontal="center" vertical="top" wrapText="1"/>
    </xf>
    <xf numFmtId="0" fontId="8" fillId="15" borderId="9" xfId="0" applyFont="1" applyFill="1" applyBorder="1" applyAlignment="1">
      <alignment horizontal="center" vertical="top" wrapText="1"/>
    </xf>
    <xf numFmtId="0" fontId="8" fillId="16" borderId="9" xfId="0" applyFont="1" applyFill="1" applyBorder="1" applyAlignment="1">
      <alignment horizontal="center" vertical="top" wrapText="1"/>
    </xf>
    <xf numFmtId="2" fontId="0" fillId="13" borderId="9" xfId="0" applyNumberFormat="1" applyFill="1" applyBorder="1" applyAlignment="1">
      <alignment horizontal="center" vertical="center"/>
    </xf>
    <xf numFmtId="2" fontId="0" fillId="15" borderId="9" xfId="0" applyNumberForma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165" fontId="21" fillId="5" borderId="9" xfId="0" applyNumberFormat="1" applyFont="1" applyFill="1" applyBorder="1" applyAlignment="1">
      <alignment horizontal="center" vertical="center" wrapText="1"/>
    </xf>
    <xf numFmtId="4" fontId="14" fillId="5" borderId="9" xfId="0" applyNumberFormat="1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wrapText="1"/>
    </xf>
    <xf numFmtId="0" fontId="8" fillId="7" borderId="9" xfId="0" applyFont="1" applyFill="1" applyBorder="1" applyAlignment="1">
      <alignment horizontal="center" vertical="top" wrapText="1"/>
    </xf>
    <xf numFmtId="2" fontId="0" fillId="14" borderId="9" xfId="0" applyNumberForma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 wrapText="1"/>
    </xf>
    <xf numFmtId="2" fontId="14" fillId="5" borderId="9" xfId="0" applyNumberFormat="1" applyFont="1" applyFill="1" applyBorder="1" applyAlignment="1">
      <alignment horizontal="center" wrapText="1"/>
    </xf>
    <xf numFmtId="2" fontId="14" fillId="8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5" fillId="6" borderId="9" xfId="0" applyNumberFormat="1" applyFont="1" applyFill="1" applyBorder="1" applyAlignment="1">
      <alignment horizontal="center" vertical="center" wrapText="1"/>
    </xf>
    <xf numFmtId="2" fontId="16" fillId="5" borderId="9" xfId="0" applyNumberFormat="1" applyFont="1" applyFill="1" applyBorder="1" applyAlignment="1">
      <alignment horizontal="center"/>
    </xf>
    <xf numFmtId="2" fontId="16" fillId="6" borderId="9" xfId="0" applyNumberFormat="1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/>
    </xf>
    <xf numFmtId="2" fontId="14" fillId="17" borderId="9" xfId="0" applyNumberFormat="1" applyFont="1" applyFill="1" applyBorder="1" applyAlignment="1">
      <alignment horizontal="center" vertical="center" wrapText="1"/>
    </xf>
    <xf numFmtId="2" fontId="14" fillId="14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2" fontId="17" fillId="5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0" fillId="17" borderId="9" xfId="0" applyNumberFormat="1" applyFill="1" applyBorder="1" applyAlignment="1">
      <alignment horizontal="center" vertical="center"/>
    </xf>
    <xf numFmtId="2" fontId="18" fillId="17" borderId="9" xfId="0" applyNumberFormat="1" applyFont="1" applyFill="1" applyBorder="1" applyAlignment="1">
      <alignment horizontal="center" vertical="center"/>
    </xf>
    <xf numFmtId="2" fontId="14" fillId="15" borderId="9" xfId="0" applyNumberFormat="1" applyFont="1" applyFill="1" applyBorder="1" applyAlignment="1">
      <alignment horizontal="center" vertical="center" wrapText="1"/>
    </xf>
    <xf numFmtId="2" fontId="8" fillId="6" borderId="9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/>
    <xf numFmtId="0" fontId="12" fillId="0" borderId="9" xfId="0" applyFont="1" applyBorder="1" applyAlignment="1">
      <alignment horizontal="center" vertical="center"/>
    </xf>
    <xf numFmtId="2" fontId="2" fillId="6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4" fillId="5" borderId="4" xfId="0" applyFont="1" applyFill="1" applyBorder="1" applyAlignment="1">
      <alignment horizontal="center" wrapText="1"/>
    </xf>
    <xf numFmtId="2" fontId="14" fillId="5" borderId="9" xfId="0" applyNumberFormat="1" applyFont="1" applyFill="1" applyBorder="1" applyAlignment="1">
      <alignment horizontal="center" wrapText="1"/>
    </xf>
    <xf numFmtId="2" fontId="0" fillId="5" borderId="9" xfId="0" applyNumberFormat="1" applyFill="1" applyBorder="1" applyAlignment="1">
      <alignment horizontal="center"/>
    </xf>
    <xf numFmtId="2" fontId="16" fillId="5" borderId="9" xfId="0" applyNumberFormat="1" applyFon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14" fillId="17" borderId="9" xfId="0" applyNumberFormat="1" applyFont="1" applyFill="1" applyBorder="1" applyAlignment="1">
      <alignment horizontal="center" vertical="center" wrapText="1"/>
    </xf>
    <xf numFmtId="0" fontId="14" fillId="17" borderId="9" xfId="0" applyFont="1" applyFill="1" applyBorder="1" applyAlignment="1">
      <alignment horizontal="center" vertical="center" wrapText="1"/>
    </xf>
    <xf numFmtId="165" fontId="14" fillId="17" borderId="9" xfId="0" applyNumberFormat="1" applyFont="1" applyFill="1" applyBorder="1" applyAlignment="1">
      <alignment horizontal="center" wrapText="1"/>
    </xf>
    <xf numFmtId="0" fontId="0" fillId="17" borderId="9" xfId="0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0" fontId="12" fillId="17" borderId="0" xfId="0" applyFont="1" applyFill="1" applyAlignment="1">
      <alignment horizontal="center" vertical="center"/>
    </xf>
    <xf numFmtId="0" fontId="8" fillId="4" borderId="9" xfId="0" applyFont="1" applyFill="1" applyBorder="1" applyAlignment="1">
      <alignment horizontal="center" vertical="top" wrapText="1"/>
    </xf>
    <xf numFmtId="2" fontId="14" fillId="0" borderId="9" xfId="0" applyNumberFormat="1" applyFont="1" applyFill="1" applyBorder="1" applyAlignment="1">
      <alignment horizontal="center" wrapText="1"/>
    </xf>
    <xf numFmtId="2" fontId="14" fillId="5" borderId="9" xfId="0" applyNumberFormat="1" applyFont="1" applyFill="1" applyBorder="1" applyAlignment="1">
      <alignment horizontal="center" wrapText="1"/>
    </xf>
    <xf numFmtId="2" fontId="0" fillId="5" borderId="9" xfId="0" applyNumberFormat="1" applyFill="1" applyBorder="1" applyAlignment="1">
      <alignment horizontal="center"/>
    </xf>
    <xf numFmtId="165" fontId="14" fillId="17" borderId="9" xfId="0" applyNumberFormat="1" applyFont="1" applyFill="1" applyBorder="1" applyAlignment="1">
      <alignment horizontal="center" wrapText="1"/>
    </xf>
    <xf numFmtId="0" fontId="0" fillId="17" borderId="9" xfId="0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0" fontId="14" fillId="5" borderId="4" xfId="0" applyFont="1" applyFill="1" applyBorder="1" applyAlignment="1">
      <alignment horizontal="center" wrapText="1"/>
    </xf>
    <xf numFmtId="2" fontId="14" fillId="5" borderId="9" xfId="0" applyNumberFormat="1" applyFont="1" applyFill="1" applyBorder="1" applyAlignment="1">
      <alignment horizontal="center" wrapText="1"/>
    </xf>
    <xf numFmtId="2" fontId="16" fillId="5" borderId="9" xfId="0" applyNumberFormat="1" applyFon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14" fillId="17" borderId="9" xfId="0" applyFont="1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0" fontId="0" fillId="17" borderId="9" xfId="0" applyFill="1" applyBorder="1" applyAlignment="1">
      <alignment horizontal="center" vertical="center"/>
    </xf>
    <xf numFmtId="165" fontId="14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12" fillId="5" borderId="9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vertical="top" wrapText="1"/>
    </xf>
    <xf numFmtId="2" fontId="14" fillId="5" borderId="9" xfId="0" applyNumberFormat="1" applyFont="1" applyFill="1" applyBorder="1" applyAlignment="1">
      <alignment horizontal="center" vertical="center" wrapText="1"/>
    </xf>
    <xf numFmtId="2" fontId="14" fillId="8" borderId="9" xfId="0" applyNumberFormat="1" applyFont="1" applyFill="1" applyBorder="1" applyAlignment="1">
      <alignment horizontal="center" vertical="center" wrapText="1"/>
    </xf>
    <xf numFmtId="2" fontId="0" fillId="5" borderId="9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17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14" fillId="17" borderId="9" xfId="0" applyNumberFormat="1" applyFont="1" applyFill="1" applyBorder="1" applyAlignment="1">
      <alignment horizontal="center" wrapText="1"/>
    </xf>
    <xf numFmtId="165" fontId="14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8" fillId="4" borderId="9" xfId="0" applyFont="1" applyFill="1" applyBorder="1" applyAlignment="1">
      <alignment horizontal="center" vertical="top" wrapText="1"/>
    </xf>
    <xf numFmtId="2" fontId="14" fillId="5" borderId="9" xfId="0" applyNumberFormat="1" applyFont="1" applyFill="1" applyBorder="1" applyAlignment="1">
      <alignment horizontal="center" vertical="center" wrapText="1"/>
    </xf>
    <xf numFmtId="2" fontId="14" fillId="8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165" fontId="14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8" fillId="4" borderId="9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14" fillId="5" borderId="9" xfId="0" applyNumberFormat="1" applyFont="1" applyFill="1" applyBorder="1" applyAlignment="1">
      <alignment horizontal="center" vertical="center" wrapText="1"/>
    </xf>
    <xf numFmtId="2" fontId="14" fillId="8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65" fontId="14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8" fillId="4" borderId="9" xfId="0" applyFont="1" applyFill="1" applyBorder="1" applyAlignment="1">
      <alignment horizontal="center" vertical="top" wrapText="1"/>
    </xf>
    <xf numFmtId="2" fontId="14" fillId="5" borderId="9" xfId="0" applyNumberFormat="1" applyFont="1" applyFill="1" applyBorder="1" applyAlignment="1">
      <alignment horizontal="center" vertical="center" wrapText="1"/>
    </xf>
    <xf numFmtId="2" fontId="14" fillId="8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165" fontId="14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8" fillId="4" borderId="9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14" fillId="5" borderId="9" xfId="0" applyNumberFormat="1" applyFont="1" applyFill="1" applyBorder="1" applyAlignment="1">
      <alignment horizontal="center" vertical="center" wrapText="1"/>
    </xf>
    <xf numFmtId="2" fontId="14" fillId="8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65" fontId="14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8" fillId="4" borderId="9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14" fillId="5" borderId="9" xfId="0" applyNumberFormat="1" applyFont="1" applyFill="1" applyBorder="1" applyAlignment="1">
      <alignment horizontal="center" vertical="center" wrapText="1"/>
    </xf>
    <xf numFmtId="2" fontId="14" fillId="8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65" fontId="14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/>
    <xf numFmtId="2" fontId="14" fillId="5" borderId="9" xfId="0" applyNumberFormat="1" applyFont="1" applyFill="1" applyBorder="1" applyAlignment="1">
      <alignment horizontal="center" vertical="center" wrapText="1"/>
    </xf>
    <xf numFmtId="2" fontId="14" fillId="5" borderId="9" xfId="0" applyNumberFormat="1" applyFont="1" applyFill="1" applyBorder="1" applyAlignment="1">
      <alignment horizontal="center" wrapText="1"/>
    </xf>
    <xf numFmtId="2" fontId="0" fillId="0" borderId="9" xfId="0" applyNumberFormat="1" applyBorder="1" applyAlignment="1">
      <alignment horizontal="center"/>
    </xf>
    <xf numFmtId="0" fontId="0" fillId="0" borderId="9" xfId="0" applyFill="1" applyBorder="1"/>
    <xf numFmtId="0" fontId="8" fillId="4" borderId="9" xfId="0" applyFont="1" applyFill="1" applyBorder="1" applyAlignment="1">
      <alignment horizontal="center" vertical="top" wrapText="1"/>
    </xf>
    <xf numFmtId="2" fontId="14" fillId="0" borderId="9" xfId="0" applyNumberFormat="1" applyFont="1" applyFill="1" applyBorder="1" applyAlignment="1">
      <alignment horizontal="center" wrapText="1"/>
    </xf>
    <xf numFmtId="2" fontId="14" fillId="8" borderId="9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21" fillId="15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" fontId="14" fillId="17" borderId="9" xfId="0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14" fillId="0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2" fillId="11" borderId="4" xfId="0" applyFont="1" applyFill="1" applyBorder="1" applyAlignment="1">
      <alignment horizontal="left" vertical="top" wrapText="1"/>
    </xf>
    <xf numFmtId="0" fontId="12" fillId="11" borderId="5" xfId="0" applyFont="1" applyFill="1" applyBorder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7" fillId="11" borderId="4" xfId="0" applyFont="1" applyFill="1" applyBorder="1" applyAlignment="1">
      <alignment horizontal="left" vertical="center" wrapText="1"/>
    </xf>
    <xf numFmtId="0" fontId="17" fillId="11" borderId="5" xfId="0" applyFont="1" applyFill="1" applyBorder="1" applyAlignment="1">
      <alignment horizontal="left" vertical="center" wrapText="1"/>
    </xf>
    <xf numFmtId="0" fontId="17" fillId="11" borderId="2" xfId="0" applyFont="1" applyFill="1" applyBorder="1" applyAlignment="1">
      <alignment horizontal="left" vertical="center" wrapText="1"/>
    </xf>
    <xf numFmtId="0" fontId="12" fillId="11" borderId="4" xfId="0" applyFont="1" applyFill="1" applyBorder="1" applyAlignment="1">
      <alignment horizontal="left" vertical="center" wrapText="1"/>
    </xf>
    <xf numFmtId="0" fontId="12" fillId="11" borderId="5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 wrapText="1"/>
    </xf>
    <xf numFmtId="4" fontId="8" fillId="6" borderId="5" xfId="0" applyNumberFormat="1" applyFont="1" applyFill="1" applyBorder="1" applyAlignment="1">
      <alignment horizontal="center" vertical="center" wrapText="1"/>
    </xf>
    <xf numFmtId="2" fontId="8" fillId="6" borderId="9" xfId="0" applyNumberFormat="1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textRotation="90" wrapText="1"/>
    </xf>
    <xf numFmtId="2" fontId="8" fillId="2" borderId="7" xfId="0" applyNumberFormat="1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textRotation="90" wrapText="1"/>
    </xf>
    <xf numFmtId="2" fontId="9" fillId="2" borderId="7" xfId="0" applyNumberFormat="1" applyFont="1" applyFill="1" applyBorder="1" applyAlignment="1">
      <alignment horizontal="center" vertical="center" textRotation="90" wrapText="1"/>
    </xf>
    <xf numFmtId="0" fontId="20" fillId="18" borderId="4" xfId="0" applyFont="1" applyFill="1" applyBorder="1" applyAlignment="1">
      <alignment horizontal="left" vertical="center" wrapText="1"/>
    </xf>
    <xf numFmtId="0" fontId="20" fillId="18" borderId="5" xfId="0" applyFont="1" applyFill="1" applyBorder="1" applyAlignment="1">
      <alignment horizontal="left" vertical="center" wrapText="1"/>
    </xf>
    <xf numFmtId="0" fontId="20" fillId="18" borderId="2" xfId="0" applyFont="1" applyFill="1" applyBorder="1" applyAlignment="1">
      <alignment horizontal="left" vertical="center" wrapText="1"/>
    </xf>
    <xf numFmtId="4" fontId="8" fillId="16" borderId="4" xfId="0" applyNumberFormat="1" applyFont="1" applyFill="1" applyBorder="1" applyAlignment="1">
      <alignment horizontal="center" vertical="center" wrapText="1"/>
    </xf>
    <xf numFmtId="4" fontId="8" fillId="16" borderId="5" xfId="0" applyNumberFormat="1" applyFont="1" applyFill="1" applyBorder="1" applyAlignment="1">
      <alignment horizontal="center" vertical="center" wrapText="1"/>
    </xf>
    <xf numFmtId="2" fontId="8" fillId="16" borderId="4" xfId="0" applyNumberFormat="1" applyFont="1" applyFill="1" applyBorder="1" applyAlignment="1">
      <alignment horizontal="center" vertical="center" wrapText="1"/>
    </xf>
    <xf numFmtId="2" fontId="8" fillId="16" borderId="5" xfId="0" applyNumberFormat="1" applyFont="1" applyFill="1" applyBorder="1" applyAlignment="1">
      <alignment horizontal="center" vertical="center" wrapText="1"/>
    </xf>
    <xf numFmtId="2" fontId="8" fillId="16" borderId="2" xfId="0" applyNumberFormat="1" applyFont="1" applyFill="1" applyBorder="1" applyAlignment="1">
      <alignment horizontal="center" vertical="center" wrapText="1"/>
    </xf>
    <xf numFmtId="2" fontId="0" fillId="10" borderId="4" xfId="0" applyNumberFormat="1" applyFill="1" applyBorder="1" applyAlignment="1">
      <alignment horizontal="center" vertical="center"/>
    </xf>
    <xf numFmtId="2" fontId="0" fillId="10" borderId="5" xfId="0" applyNumberForma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20" fillId="18" borderId="4" xfId="0" applyFont="1" applyFill="1" applyBorder="1" applyAlignment="1">
      <alignment horizontal="left" vertical="top" wrapText="1"/>
    </xf>
    <xf numFmtId="0" fontId="20" fillId="18" borderId="5" xfId="0" applyFont="1" applyFill="1" applyBorder="1" applyAlignment="1">
      <alignment horizontal="left" vertical="top" wrapText="1"/>
    </xf>
    <xf numFmtId="0" fontId="20" fillId="18" borderId="2" xfId="0" applyFont="1" applyFill="1" applyBorder="1" applyAlignment="1">
      <alignment horizontal="left" vertical="top" wrapText="1"/>
    </xf>
    <xf numFmtId="165" fontId="14" fillId="17" borderId="4" xfId="0" applyNumberFormat="1" applyFont="1" applyFill="1" applyBorder="1" applyAlignment="1">
      <alignment horizontal="center" vertical="center" wrapText="1"/>
    </xf>
    <xf numFmtId="165" fontId="14" fillId="17" borderId="5" xfId="0" applyNumberFormat="1" applyFont="1" applyFill="1" applyBorder="1" applyAlignment="1">
      <alignment horizontal="center" vertical="center" wrapText="1"/>
    </xf>
    <xf numFmtId="165" fontId="14" fillId="17" borderId="2" xfId="0" applyNumberFormat="1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/>
    </xf>
    <xf numFmtId="165" fontId="12" fillId="7" borderId="4" xfId="0" applyNumberFormat="1" applyFont="1" applyFill="1" applyBorder="1" applyAlignment="1">
      <alignment horizontal="center" vertical="center" wrapText="1"/>
    </xf>
    <xf numFmtId="165" fontId="12" fillId="7" borderId="5" xfId="0" applyNumberFormat="1" applyFont="1" applyFill="1" applyBorder="1" applyAlignment="1">
      <alignment horizontal="center" vertical="center" wrapText="1"/>
    </xf>
    <xf numFmtId="165" fontId="12" fillId="7" borderId="2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17" fillId="11" borderId="4" xfId="0" applyFont="1" applyFill="1" applyBorder="1" applyAlignment="1">
      <alignment horizontal="left" vertical="top" wrapText="1"/>
    </xf>
    <xf numFmtId="0" fontId="17" fillId="11" borderId="5" xfId="0" applyFont="1" applyFill="1" applyBorder="1" applyAlignment="1">
      <alignment horizontal="left" vertical="top" wrapText="1"/>
    </xf>
    <xf numFmtId="0" fontId="17" fillId="11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99"/>
      <color rgb="FF66FFFF"/>
      <color rgb="FF00FFFF"/>
      <color rgb="FF99FF99"/>
      <color rgb="FFECD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329136</xdr:colOff>
      <xdr:row>10</xdr:row>
      <xdr:rowOff>348195</xdr:rowOff>
    </xdr:from>
    <xdr:to>
      <xdr:col>1</xdr:col>
      <xdr:colOff>1434036</xdr:colOff>
      <xdr:row>10</xdr:row>
      <xdr:rowOff>633945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8736" y="82063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329136</xdr:colOff>
      <xdr:row>15</xdr:row>
      <xdr:rowOff>348195</xdr:rowOff>
    </xdr:from>
    <xdr:to>
      <xdr:col>1</xdr:col>
      <xdr:colOff>1434036</xdr:colOff>
      <xdr:row>15</xdr:row>
      <xdr:rowOff>633945</xdr:rowOff>
    </xdr:to>
    <xdr:pic>
      <xdr:nvPicPr>
        <xdr:cNvPr id="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8736" y="82063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20</xdr:row>
      <xdr:rowOff>357720</xdr:rowOff>
    </xdr:from>
    <xdr:to>
      <xdr:col>1</xdr:col>
      <xdr:colOff>1338786</xdr:colOff>
      <xdr:row>20</xdr:row>
      <xdr:rowOff>643470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1276879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25</xdr:row>
      <xdr:rowOff>357720</xdr:rowOff>
    </xdr:from>
    <xdr:to>
      <xdr:col>1</xdr:col>
      <xdr:colOff>1338786</xdr:colOff>
      <xdr:row>25</xdr:row>
      <xdr:rowOff>643470</xdr:rowOff>
    </xdr:to>
    <xdr:pic>
      <xdr:nvPicPr>
        <xdr:cNvPr id="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1276879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30</xdr:row>
      <xdr:rowOff>357720</xdr:rowOff>
    </xdr:from>
    <xdr:to>
      <xdr:col>1</xdr:col>
      <xdr:colOff>1338786</xdr:colOff>
      <xdr:row>30</xdr:row>
      <xdr:rowOff>643470</xdr:rowOff>
    </xdr:to>
    <xdr:pic>
      <xdr:nvPicPr>
        <xdr:cNvPr id="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1515004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35</xdr:row>
      <xdr:rowOff>357720</xdr:rowOff>
    </xdr:from>
    <xdr:to>
      <xdr:col>1</xdr:col>
      <xdr:colOff>1338786</xdr:colOff>
      <xdr:row>35</xdr:row>
      <xdr:rowOff>643470</xdr:rowOff>
    </xdr:to>
    <xdr:pic>
      <xdr:nvPicPr>
        <xdr:cNvPr id="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19575808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40</xdr:row>
      <xdr:rowOff>357720</xdr:rowOff>
    </xdr:from>
    <xdr:to>
      <xdr:col>1</xdr:col>
      <xdr:colOff>1338786</xdr:colOff>
      <xdr:row>40</xdr:row>
      <xdr:rowOff>643470</xdr:rowOff>
    </xdr:to>
    <xdr:pic>
      <xdr:nvPicPr>
        <xdr:cNvPr id="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22410896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45</xdr:row>
      <xdr:rowOff>357720</xdr:rowOff>
    </xdr:from>
    <xdr:to>
      <xdr:col>1</xdr:col>
      <xdr:colOff>1338786</xdr:colOff>
      <xdr:row>45</xdr:row>
      <xdr:rowOff>643470</xdr:rowOff>
    </xdr:to>
    <xdr:pic>
      <xdr:nvPicPr>
        <xdr:cNvPr id="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16852779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271</xdr:row>
      <xdr:rowOff>329145</xdr:rowOff>
    </xdr:from>
    <xdr:to>
      <xdr:col>1</xdr:col>
      <xdr:colOff>1453086</xdr:colOff>
      <xdr:row>271</xdr:row>
      <xdr:rowOff>614895</xdr:rowOff>
    </xdr:to>
    <xdr:pic>
      <xdr:nvPicPr>
        <xdr:cNvPr id="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876057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278</xdr:row>
      <xdr:rowOff>329145</xdr:rowOff>
    </xdr:from>
    <xdr:to>
      <xdr:col>1</xdr:col>
      <xdr:colOff>1453086</xdr:colOff>
      <xdr:row>278</xdr:row>
      <xdr:rowOff>614895</xdr:rowOff>
    </xdr:to>
    <xdr:pic>
      <xdr:nvPicPr>
        <xdr:cNvPr id="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36311233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289</xdr:row>
      <xdr:rowOff>329145</xdr:rowOff>
    </xdr:from>
    <xdr:to>
      <xdr:col>1</xdr:col>
      <xdr:colOff>1453086</xdr:colOff>
      <xdr:row>289</xdr:row>
      <xdr:rowOff>614895</xdr:rowOff>
    </xdr:to>
    <xdr:pic>
      <xdr:nvPicPr>
        <xdr:cNvPr id="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36311233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300</xdr:row>
      <xdr:rowOff>329145</xdr:rowOff>
    </xdr:from>
    <xdr:to>
      <xdr:col>1</xdr:col>
      <xdr:colOff>1453086</xdr:colOff>
      <xdr:row>300</xdr:row>
      <xdr:rowOff>614895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45107851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305</xdr:row>
      <xdr:rowOff>329145</xdr:rowOff>
    </xdr:from>
    <xdr:to>
      <xdr:col>1</xdr:col>
      <xdr:colOff>1453086</xdr:colOff>
      <xdr:row>305</xdr:row>
      <xdr:rowOff>614895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3332969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310</xdr:row>
      <xdr:rowOff>329145</xdr:rowOff>
    </xdr:from>
    <xdr:to>
      <xdr:col>1</xdr:col>
      <xdr:colOff>1453086</xdr:colOff>
      <xdr:row>310</xdr:row>
      <xdr:rowOff>614895</xdr:rowOff>
    </xdr:to>
    <xdr:pic>
      <xdr:nvPicPr>
        <xdr:cNvPr id="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5854292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315</xdr:row>
      <xdr:rowOff>329145</xdr:rowOff>
    </xdr:from>
    <xdr:to>
      <xdr:col>1</xdr:col>
      <xdr:colOff>1453086</xdr:colOff>
      <xdr:row>315</xdr:row>
      <xdr:rowOff>614895</xdr:rowOff>
    </xdr:to>
    <xdr:pic>
      <xdr:nvPicPr>
        <xdr:cNvPr id="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5854292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101</xdr:row>
      <xdr:rowOff>428625</xdr:rowOff>
    </xdr:from>
    <xdr:to>
      <xdr:col>1</xdr:col>
      <xdr:colOff>1739710</xdr:colOff>
      <xdr:row>101</xdr:row>
      <xdr:rowOff>723901</xdr:rowOff>
    </xdr:to>
    <xdr:pic>
      <xdr:nvPicPr>
        <xdr:cNvPr id="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3385" y="944880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110</xdr:row>
      <xdr:rowOff>428625</xdr:rowOff>
    </xdr:from>
    <xdr:to>
      <xdr:col>1</xdr:col>
      <xdr:colOff>1739710</xdr:colOff>
      <xdr:row>110</xdr:row>
      <xdr:rowOff>723901</xdr:rowOff>
    </xdr:to>
    <xdr:pic>
      <xdr:nvPicPr>
        <xdr:cNvPr id="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3385" y="1331595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197488</xdr:colOff>
      <xdr:row>115</xdr:row>
      <xdr:rowOff>378929</xdr:rowOff>
    </xdr:from>
    <xdr:to>
      <xdr:col>1</xdr:col>
      <xdr:colOff>1607188</xdr:colOff>
      <xdr:row>115</xdr:row>
      <xdr:rowOff>674205</xdr:rowOff>
    </xdr:to>
    <xdr:pic>
      <xdr:nvPicPr>
        <xdr:cNvPr id="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0401" y="47606364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126</xdr:row>
      <xdr:rowOff>428625</xdr:rowOff>
    </xdr:from>
    <xdr:to>
      <xdr:col>1</xdr:col>
      <xdr:colOff>1739710</xdr:colOff>
      <xdr:row>126</xdr:row>
      <xdr:rowOff>723901</xdr:rowOff>
    </xdr:to>
    <xdr:pic>
      <xdr:nvPicPr>
        <xdr:cNvPr id="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51135243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159</xdr:row>
      <xdr:rowOff>428625</xdr:rowOff>
    </xdr:from>
    <xdr:to>
      <xdr:col>1</xdr:col>
      <xdr:colOff>1739710</xdr:colOff>
      <xdr:row>159</xdr:row>
      <xdr:rowOff>723901</xdr:rowOff>
    </xdr:to>
    <xdr:pic>
      <xdr:nvPicPr>
        <xdr:cNvPr id="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4082583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187135</xdr:colOff>
      <xdr:row>162</xdr:row>
      <xdr:rowOff>333375</xdr:rowOff>
    </xdr:from>
    <xdr:to>
      <xdr:col>1</xdr:col>
      <xdr:colOff>1596835</xdr:colOff>
      <xdr:row>162</xdr:row>
      <xdr:rowOff>628651</xdr:rowOff>
    </xdr:to>
    <xdr:pic>
      <xdr:nvPicPr>
        <xdr:cNvPr id="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6735" y="5758815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177610</xdr:colOff>
      <xdr:row>167</xdr:row>
      <xdr:rowOff>361950</xdr:rowOff>
    </xdr:from>
    <xdr:to>
      <xdr:col>1</xdr:col>
      <xdr:colOff>1587310</xdr:colOff>
      <xdr:row>167</xdr:row>
      <xdr:rowOff>657226</xdr:rowOff>
    </xdr:to>
    <xdr:pic>
      <xdr:nvPicPr>
        <xdr:cNvPr id="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7210" y="59997975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120460</xdr:colOff>
      <xdr:row>176</xdr:row>
      <xdr:rowOff>333375</xdr:rowOff>
    </xdr:from>
    <xdr:to>
      <xdr:col>1</xdr:col>
      <xdr:colOff>1530160</xdr:colOff>
      <xdr:row>176</xdr:row>
      <xdr:rowOff>628651</xdr:rowOff>
    </xdr:to>
    <xdr:pic>
      <xdr:nvPicPr>
        <xdr:cNvPr id="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0060" y="62722125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185</xdr:row>
      <xdr:rowOff>323850</xdr:rowOff>
    </xdr:from>
    <xdr:to>
      <xdr:col>1</xdr:col>
      <xdr:colOff>1577785</xdr:colOff>
      <xdr:row>185</xdr:row>
      <xdr:rowOff>619126</xdr:rowOff>
    </xdr:to>
    <xdr:pic>
      <xdr:nvPicPr>
        <xdr:cNvPr id="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77685" y="67389375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177610</xdr:colOff>
      <xdr:row>194</xdr:row>
      <xdr:rowOff>333375</xdr:rowOff>
    </xdr:from>
    <xdr:to>
      <xdr:col>1</xdr:col>
      <xdr:colOff>1587310</xdr:colOff>
      <xdr:row>194</xdr:row>
      <xdr:rowOff>628651</xdr:rowOff>
    </xdr:to>
    <xdr:pic>
      <xdr:nvPicPr>
        <xdr:cNvPr id="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7210" y="6978015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158560</xdr:colOff>
      <xdr:row>203</xdr:row>
      <xdr:rowOff>314325</xdr:rowOff>
    </xdr:from>
    <xdr:to>
      <xdr:col>1</xdr:col>
      <xdr:colOff>1568260</xdr:colOff>
      <xdr:row>203</xdr:row>
      <xdr:rowOff>609601</xdr:rowOff>
    </xdr:to>
    <xdr:pic>
      <xdr:nvPicPr>
        <xdr:cNvPr id="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8160" y="72075675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177610</xdr:colOff>
      <xdr:row>212</xdr:row>
      <xdr:rowOff>342900</xdr:rowOff>
    </xdr:from>
    <xdr:to>
      <xdr:col>1</xdr:col>
      <xdr:colOff>1587310</xdr:colOff>
      <xdr:row>212</xdr:row>
      <xdr:rowOff>638176</xdr:rowOff>
    </xdr:to>
    <xdr:pic>
      <xdr:nvPicPr>
        <xdr:cNvPr id="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7210" y="7785735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221</xdr:row>
      <xdr:rowOff>314325</xdr:rowOff>
    </xdr:from>
    <xdr:to>
      <xdr:col>1</xdr:col>
      <xdr:colOff>1577785</xdr:colOff>
      <xdr:row>221</xdr:row>
      <xdr:rowOff>609601</xdr:rowOff>
    </xdr:to>
    <xdr:pic>
      <xdr:nvPicPr>
        <xdr:cNvPr id="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77685" y="81029175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334</xdr:row>
      <xdr:rowOff>0</xdr:rowOff>
    </xdr:from>
    <xdr:to>
      <xdr:col>1</xdr:col>
      <xdr:colOff>142875</xdr:colOff>
      <xdr:row>334</xdr:row>
      <xdr:rowOff>0</xdr:rowOff>
    </xdr:to>
    <xdr:pic>
      <xdr:nvPicPr>
        <xdr:cNvPr id="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3375" y="134826375"/>
          <a:ext cx="142875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336930</xdr:colOff>
      <xdr:row>335</xdr:row>
      <xdr:rowOff>0</xdr:rowOff>
    </xdr:from>
    <xdr:to>
      <xdr:col>1</xdr:col>
      <xdr:colOff>1746630</xdr:colOff>
      <xdr:row>335</xdr:row>
      <xdr:rowOff>0</xdr:rowOff>
    </xdr:to>
    <xdr:pic>
      <xdr:nvPicPr>
        <xdr:cNvPr id="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0305" y="135750300"/>
          <a:ext cx="140970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138546</xdr:colOff>
      <xdr:row>336</xdr:row>
      <xdr:rowOff>311728</xdr:rowOff>
    </xdr:from>
    <xdr:to>
      <xdr:col>1</xdr:col>
      <xdr:colOff>1437409</xdr:colOff>
      <xdr:row>337</xdr:row>
      <xdr:rowOff>12675</xdr:rowOff>
    </xdr:to>
    <xdr:pic>
      <xdr:nvPicPr>
        <xdr:cNvPr id="41" name="Рисунок 4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1921" y="136614478"/>
          <a:ext cx="1298863" cy="406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43296</xdr:colOff>
      <xdr:row>334</xdr:row>
      <xdr:rowOff>432954</xdr:rowOff>
    </xdr:from>
    <xdr:to>
      <xdr:col>2</xdr:col>
      <xdr:colOff>2853</xdr:colOff>
      <xdr:row>334</xdr:row>
      <xdr:rowOff>440748</xdr:rowOff>
    </xdr:to>
    <xdr:pic>
      <xdr:nvPicPr>
        <xdr:cNvPr id="42" name="Рисунок 41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6671" y="135259329"/>
          <a:ext cx="1749136" cy="458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233886</xdr:colOff>
      <xdr:row>50</xdr:row>
      <xdr:rowOff>357720</xdr:rowOff>
    </xdr:from>
    <xdr:to>
      <xdr:col>1</xdr:col>
      <xdr:colOff>1338786</xdr:colOff>
      <xdr:row>50</xdr:row>
      <xdr:rowOff>643470</xdr:rowOff>
    </xdr:to>
    <xdr:pic>
      <xdr:nvPicPr>
        <xdr:cNvPr id="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214270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55</xdr:row>
      <xdr:rowOff>357720</xdr:rowOff>
    </xdr:from>
    <xdr:to>
      <xdr:col>1</xdr:col>
      <xdr:colOff>1338786</xdr:colOff>
      <xdr:row>55</xdr:row>
      <xdr:rowOff>643470</xdr:rowOff>
    </xdr:to>
    <xdr:pic>
      <xdr:nvPicPr>
        <xdr:cNvPr id="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214270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60</xdr:row>
      <xdr:rowOff>357720</xdr:rowOff>
    </xdr:from>
    <xdr:to>
      <xdr:col>1</xdr:col>
      <xdr:colOff>1338786</xdr:colOff>
      <xdr:row>60</xdr:row>
      <xdr:rowOff>643470</xdr:rowOff>
    </xdr:to>
    <xdr:pic>
      <xdr:nvPicPr>
        <xdr:cNvPr id="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2600854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226</xdr:row>
      <xdr:rowOff>314325</xdr:rowOff>
    </xdr:from>
    <xdr:to>
      <xdr:col>1</xdr:col>
      <xdr:colOff>1577785</xdr:colOff>
      <xdr:row>226</xdr:row>
      <xdr:rowOff>609601</xdr:rowOff>
    </xdr:to>
    <xdr:pic>
      <xdr:nvPicPr>
        <xdr:cNvPr id="4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8704152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231</xdr:row>
      <xdr:rowOff>314325</xdr:rowOff>
    </xdr:from>
    <xdr:to>
      <xdr:col>1</xdr:col>
      <xdr:colOff>1577785</xdr:colOff>
      <xdr:row>231</xdr:row>
      <xdr:rowOff>609601</xdr:rowOff>
    </xdr:to>
    <xdr:pic>
      <xdr:nvPicPr>
        <xdr:cNvPr id="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89766499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240</xdr:row>
      <xdr:rowOff>314325</xdr:rowOff>
    </xdr:from>
    <xdr:to>
      <xdr:col>1</xdr:col>
      <xdr:colOff>1577785</xdr:colOff>
      <xdr:row>240</xdr:row>
      <xdr:rowOff>609601</xdr:rowOff>
    </xdr:to>
    <xdr:pic>
      <xdr:nvPicPr>
        <xdr:cNvPr id="4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91944825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249</xdr:row>
      <xdr:rowOff>314325</xdr:rowOff>
    </xdr:from>
    <xdr:to>
      <xdr:col>1</xdr:col>
      <xdr:colOff>1577785</xdr:colOff>
      <xdr:row>249</xdr:row>
      <xdr:rowOff>609601</xdr:rowOff>
    </xdr:to>
    <xdr:pic>
      <xdr:nvPicPr>
        <xdr:cNvPr id="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95829368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258</xdr:row>
      <xdr:rowOff>314325</xdr:rowOff>
    </xdr:from>
    <xdr:to>
      <xdr:col>1</xdr:col>
      <xdr:colOff>1577785</xdr:colOff>
      <xdr:row>258</xdr:row>
      <xdr:rowOff>609601</xdr:rowOff>
    </xdr:to>
    <xdr:pic>
      <xdr:nvPicPr>
        <xdr:cNvPr id="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99341195"/>
          <a:ext cx="1409700" cy="295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8"/>
  <sheetViews>
    <sheetView tabSelected="1" view="pageBreakPreview" zoomScale="115" zoomScaleNormal="85" zoomScaleSheetLayoutView="115" workbookViewId="0">
      <pane ySplit="5" topLeftCell="A59" activePane="bottomLeft" state="frozen"/>
      <selection pane="bottomLeft" activeCell="K102" sqref="K102"/>
    </sheetView>
  </sheetViews>
  <sheetFormatPr defaultRowHeight="15"/>
  <cols>
    <col min="1" max="1" width="9.140625" style="2"/>
    <col min="2" max="2" width="26.5703125" style="2" customWidth="1"/>
    <col min="3" max="3" width="9.140625" style="7" customWidth="1"/>
    <col min="4" max="4" width="9.85546875" style="7" customWidth="1"/>
    <col min="5" max="5" width="9.140625" style="45"/>
    <col min="6" max="6" width="11.7109375" style="45" customWidth="1"/>
    <col min="7" max="7" width="16.140625" style="45" customWidth="1"/>
    <col min="8" max="9" width="9.140625" style="2"/>
    <col min="10" max="16" width="9.140625" style="45"/>
    <col min="17" max="16384" width="9.140625" style="2"/>
  </cols>
  <sheetData>
    <row r="1" spans="1:16" ht="41.2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>
      <c r="A2" s="203" t="s">
        <v>1</v>
      </c>
      <c r="B2" s="206" t="s">
        <v>5</v>
      </c>
      <c r="C2" s="197" t="s">
        <v>6</v>
      </c>
      <c r="D2" s="198"/>
      <c r="E2" s="198"/>
      <c r="F2" s="198"/>
      <c r="G2" s="199"/>
      <c r="H2" s="197" t="s">
        <v>7</v>
      </c>
      <c r="I2" s="198"/>
      <c r="J2" s="199"/>
      <c r="K2" s="208" t="s">
        <v>2</v>
      </c>
      <c r="L2" s="209"/>
      <c r="M2" s="209"/>
      <c r="N2" s="209"/>
      <c r="O2" s="209"/>
      <c r="P2" s="210" t="s">
        <v>8</v>
      </c>
    </row>
    <row r="3" spans="1:16" ht="90">
      <c r="A3" s="204"/>
      <c r="B3" s="207"/>
      <c r="C3" s="200" t="s">
        <v>3</v>
      </c>
      <c r="D3" s="200"/>
      <c r="E3" s="201" t="s">
        <v>4</v>
      </c>
      <c r="F3" s="213" t="s">
        <v>9</v>
      </c>
      <c r="G3" s="215" t="s">
        <v>10</v>
      </c>
      <c r="H3" s="217" t="s">
        <v>11</v>
      </c>
      <c r="I3" s="218"/>
      <c r="J3" s="219" t="s">
        <v>12</v>
      </c>
      <c r="K3" s="54" t="s">
        <v>13</v>
      </c>
      <c r="L3" s="54" t="s">
        <v>14</v>
      </c>
      <c r="M3" s="54" t="s">
        <v>15</v>
      </c>
      <c r="N3" s="54" t="s">
        <v>16</v>
      </c>
      <c r="O3" s="54" t="s">
        <v>17</v>
      </c>
      <c r="P3" s="211"/>
    </row>
    <row r="4" spans="1:16" ht="84">
      <c r="A4" s="205"/>
      <c r="B4" s="207"/>
      <c r="C4" s="12" t="s">
        <v>18</v>
      </c>
      <c r="D4" s="12" t="s">
        <v>19</v>
      </c>
      <c r="E4" s="202"/>
      <c r="F4" s="214"/>
      <c r="G4" s="216"/>
      <c r="H4" s="3" t="s">
        <v>20</v>
      </c>
      <c r="I4" s="3" t="s">
        <v>21</v>
      </c>
      <c r="J4" s="220"/>
      <c r="K4" s="161" t="s">
        <v>158</v>
      </c>
      <c r="L4" s="161" t="s">
        <v>159</v>
      </c>
      <c r="M4" s="55" t="s">
        <v>22</v>
      </c>
      <c r="N4" s="55" t="s">
        <v>22</v>
      </c>
      <c r="O4" s="55" t="s">
        <v>23</v>
      </c>
      <c r="P4" s="212"/>
    </row>
    <row r="5" spans="1:16">
      <c r="A5" s="52">
        <v>1</v>
      </c>
      <c r="B5" s="53">
        <v>2</v>
      </c>
      <c r="C5" s="52">
        <v>3</v>
      </c>
      <c r="D5" s="53">
        <v>4</v>
      </c>
      <c r="E5" s="52">
        <v>5</v>
      </c>
      <c r="F5" s="53">
        <v>6</v>
      </c>
      <c r="G5" s="52">
        <v>7</v>
      </c>
      <c r="H5" s="53">
        <v>8</v>
      </c>
      <c r="I5" s="52">
        <v>9</v>
      </c>
      <c r="J5" s="53">
        <v>10</v>
      </c>
      <c r="K5" s="52">
        <v>11</v>
      </c>
      <c r="L5" s="53">
        <v>12</v>
      </c>
      <c r="M5" s="52">
        <v>13</v>
      </c>
      <c r="N5" s="53">
        <v>14</v>
      </c>
      <c r="O5" s="52">
        <v>15</v>
      </c>
      <c r="P5" s="53">
        <v>16</v>
      </c>
    </row>
    <row r="6" spans="1:16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16">
      <c r="A7" s="194" t="s">
        <v>24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</row>
    <row r="8" spans="1:16">
      <c r="A8" s="179" t="s">
        <v>28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1"/>
    </row>
    <row r="9" spans="1:16" ht="30.75" customHeight="1">
      <c r="A9" s="1"/>
      <c r="B9" s="182" t="s">
        <v>27</v>
      </c>
      <c r="C9" s="183"/>
      <c r="D9" s="183"/>
      <c r="E9" s="183"/>
      <c r="F9" s="183"/>
      <c r="G9" s="184"/>
      <c r="H9" s="1" t="s">
        <v>25</v>
      </c>
      <c r="I9" s="1" t="s">
        <v>25</v>
      </c>
      <c r="J9" s="40" t="s">
        <v>25</v>
      </c>
      <c r="K9" s="40" t="s">
        <v>25</v>
      </c>
      <c r="L9" s="40" t="s">
        <v>25</v>
      </c>
      <c r="M9" s="40" t="s">
        <v>25</v>
      </c>
      <c r="N9" s="40" t="s">
        <v>25</v>
      </c>
      <c r="O9" s="40" t="s">
        <v>25</v>
      </c>
      <c r="P9" s="40" t="s">
        <v>25</v>
      </c>
    </row>
    <row r="10" spans="1:16">
      <c r="A10" s="1"/>
      <c r="B10" s="6"/>
      <c r="C10" s="4">
        <v>1060</v>
      </c>
      <c r="D10" s="4">
        <v>1060</v>
      </c>
      <c r="E10" s="40">
        <f>D10/C10</f>
        <v>1</v>
      </c>
      <c r="F10" s="40" t="s">
        <v>25</v>
      </c>
      <c r="G10" s="40" t="s">
        <v>25</v>
      </c>
      <c r="H10" s="1" t="s">
        <v>25</v>
      </c>
      <c r="I10" s="1" t="s">
        <v>25</v>
      </c>
      <c r="J10" s="40" t="s">
        <v>25</v>
      </c>
      <c r="K10" s="40" t="s">
        <v>25</v>
      </c>
      <c r="L10" s="40" t="s">
        <v>25</v>
      </c>
      <c r="M10" s="40" t="s">
        <v>25</v>
      </c>
      <c r="N10" s="40" t="s">
        <v>25</v>
      </c>
      <c r="O10" s="40" t="s">
        <v>25</v>
      </c>
      <c r="P10" s="40" t="s">
        <v>25</v>
      </c>
    </row>
    <row r="11" spans="1:16" ht="72">
      <c r="A11" s="1"/>
      <c r="B11" s="5" t="s">
        <v>31</v>
      </c>
      <c r="C11" s="4" t="s">
        <v>25</v>
      </c>
      <c r="D11" s="4" t="s">
        <v>25</v>
      </c>
      <c r="E11" s="40">
        <f>E10</f>
        <v>1</v>
      </c>
      <c r="F11" s="40" t="s">
        <v>25</v>
      </c>
      <c r="G11" s="40" t="s">
        <v>25</v>
      </c>
      <c r="H11" s="1" t="s">
        <v>25</v>
      </c>
      <c r="I11" s="1" t="s">
        <v>25</v>
      </c>
      <c r="J11" s="40" t="s">
        <v>25</v>
      </c>
      <c r="K11" s="40" t="s">
        <v>25</v>
      </c>
      <c r="L11" s="40" t="s">
        <v>25</v>
      </c>
      <c r="M11" s="40" t="s">
        <v>25</v>
      </c>
      <c r="N11" s="40" t="s">
        <v>25</v>
      </c>
      <c r="O11" s="40" t="s">
        <v>25</v>
      </c>
      <c r="P11" s="40" t="s">
        <v>25</v>
      </c>
    </row>
    <row r="12" spans="1:16" ht="36">
      <c r="A12" s="1"/>
      <c r="B12" s="5" t="s">
        <v>32</v>
      </c>
      <c r="C12" s="4" t="s">
        <v>25</v>
      </c>
      <c r="D12" s="4" t="s">
        <v>25</v>
      </c>
      <c r="E12" s="40" t="s">
        <v>25</v>
      </c>
      <c r="F12" s="40" t="s">
        <v>25</v>
      </c>
      <c r="G12" s="40" t="s">
        <v>25</v>
      </c>
      <c r="H12" s="8">
        <v>2</v>
      </c>
      <c r="I12" s="8">
        <v>1</v>
      </c>
      <c r="J12" s="63">
        <f>I12/H12</f>
        <v>0.5</v>
      </c>
      <c r="K12" s="40" t="s">
        <v>25</v>
      </c>
      <c r="L12" s="40" t="s">
        <v>25</v>
      </c>
      <c r="M12" s="40" t="s">
        <v>25</v>
      </c>
      <c r="N12" s="40" t="s">
        <v>25</v>
      </c>
      <c r="O12" s="40" t="s">
        <v>25</v>
      </c>
      <c r="P12" s="40" t="s">
        <v>25</v>
      </c>
    </row>
    <row r="13" spans="1:16">
      <c r="A13" s="194" t="s">
        <v>29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</row>
    <row r="14" spans="1:16" ht="31.5" customHeight="1">
      <c r="A14" s="1"/>
      <c r="B14" s="182" t="s">
        <v>30</v>
      </c>
      <c r="C14" s="183"/>
      <c r="D14" s="183"/>
      <c r="E14" s="183"/>
      <c r="F14" s="183"/>
      <c r="G14" s="184"/>
      <c r="H14" s="1" t="s">
        <v>25</v>
      </c>
      <c r="I14" s="1" t="s">
        <v>25</v>
      </c>
      <c r="J14" s="40" t="s">
        <v>25</v>
      </c>
      <c r="K14" s="40" t="s">
        <v>25</v>
      </c>
      <c r="L14" s="40" t="s">
        <v>25</v>
      </c>
      <c r="M14" s="40" t="s">
        <v>25</v>
      </c>
      <c r="N14" s="40" t="s">
        <v>25</v>
      </c>
      <c r="O14" s="40" t="s">
        <v>25</v>
      </c>
      <c r="P14" s="40" t="s">
        <v>25</v>
      </c>
    </row>
    <row r="15" spans="1:16">
      <c r="A15" s="1"/>
      <c r="B15" s="1"/>
      <c r="C15" s="4">
        <v>11712</v>
      </c>
      <c r="D15" s="4">
        <v>11648</v>
      </c>
      <c r="E15" s="40">
        <f>D15/C15</f>
        <v>0.99453551912568305</v>
      </c>
      <c r="F15" s="40" t="s">
        <v>25</v>
      </c>
      <c r="G15" s="40" t="s">
        <v>25</v>
      </c>
      <c r="H15" s="1" t="s">
        <v>25</v>
      </c>
      <c r="I15" s="1" t="s">
        <v>25</v>
      </c>
      <c r="J15" s="40" t="s">
        <v>25</v>
      </c>
      <c r="K15" s="40" t="s">
        <v>25</v>
      </c>
      <c r="L15" s="40" t="s">
        <v>25</v>
      </c>
      <c r="M15" s="40" t="s">
        <v>25</v>
      </c>
      <c r="N15" s="40" t="s">
        <v>25</v>
      </c>
      <c r="O15" s="40" t="s">
        <v>25</v>
      </c>
      <c r="P15" s="40" t="s">
        <v>25</v>
      </c>
    </row>
    <row r="16" spans="1:16" ht="72">
      <c r="A16" s="1"/>
      <c r="B16" s="5" t="s">
        <v>35</v>
      </c>
      <c r="C16" s="4" t="s">
        <v>25</v>
      </c>
      <c r="D16" s="4" t="s">
        <v>25</v>
      </c>
      <c r="E16" s="40">
        <f>E15</f>
        <v>0.99453551912568305</v>
      </c>
      <c r="F16" s="40" t="s">
        <v>25</v>
      </c>
      <c r="G16" s="40" t="s">
        <v>25</v>
      </c>
      <c r="H16" s="1" t="s">
        <v>25</v>
      </c>
      <c r="I16" s="1" t="s">
        <v>25</v>
      </c>
      <c r="J16" s="40" t="s">
        <v>25</v>
      </c>
      <c r="K16" s="40" t="s">
        <v>25</v>
      </c>
      <c r="L16" s="40" t="s">
        <v>25</v>
      </c>
      <c r="M16" s="40" t="s">
        <v>25</v>
      </c>
      <c r="N16" s="40" t="s">
        <v>25</v>
      </c>
      <c r="O16" s="40" t="s">
        <v>25</v>
      </c>
      <c r="P16" s="40" t="s">
        <v>25</v>
      </c>
    </row>
    <row r="17" spans="1:16" ht="36">
      <c r="A17" s="1"/>
      <c r="B17" s="5" t="s">
        <v>36</v>
      </c>
      <c r="C17" s="4" t="s">
        <v>25</v>
      </c>
      <c r="D17" s="4" t="s">
        <v>25</v>
      </c>
      <c r="E17" s="40" t="s">
        <v>25</v>
      </c>
      <c r="F17" s="40" t="s">
        <v>25</v>
      </c>
      <c r="G17" s="40" t="s">
        <v>25</v>
      </c>
      <c r="H17" s="8">
        <v>1</v>
      </c>
      <c r="I17" s="8">
        <v>1</v>
      </c>
      <c r="J17" s="63">
        <f>I17/H17</f>
        <v>1</v>
      </c>
      <c r="K17" s="40" t="s">
        <v>25</v>
      </c>
      <c r="L17" s="40" t="s">
        <v>25</v>
      </c>
      <c r="M17" s="40" t="s">
        <v>25</v>
      </c>
      <c r="N17" s="40" t="s">
        <v>25</v>
      </c>
      <c r="O17" s="40" t="s">
        <v>25</v>
      </c>
      <c r="P17" s="40" t="s">
        <v>25</v>
      </c>
    </row>
    <row r="18" spans="1:16">
      <c r="A18" s="185" t="s">
        <v>33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7"/>
    </row>
    <row r="19" spans="1:16" ht="42.75" customHeight="1">
      <c r="A19" s="1"/>
      <c r="B19" s="182" t="s">
        <v>34</v>
      </c>
      <c r="C19" s="183"/>
      <c r="D19" s="183"/>
      <c r="E19" s="183"/>
      <c r="F19" s="183"/>
      <c r="G19" s="184"/>
      <c r="H19" s="1" t="s">
        <v>25</v>
      </c>
      <c r="I19" s="1" t="s">
        <v>25</v>
      </c>
      <c r="J19" s="40" t="s">
        <v>25</v>
      </c>
      <c r="K19" s="40" t="s">
        <v>25</v>
      </c>
      <c r="L19" s="40" t="s">
        <v>25</v>
      </c>
      <c r="M19" s="40" t="s">
        <v>25</v>
      </c>
      <c r="N19" s="40" t="s">
        <v>25</v>
      </c>
      <c r="O19" s="40" t="s">
        <v>25</v>
      </c>
      <c r="P19" s="40" t="s">
        <v>25</v>
      </c>
    </row>
    <row r="20" spans="1:16">
      <c r="A20" s="1"/>
      <c r="B20" s="1"/>
      <c r="C20" s="4">
        <v>17902</v>
      </c>
      <c r="D20" s="4">
        <v>17519</v>
      </c>
      <c r="E20" s="40">
        <f>D20/C20</f>
        <v>0.97860574237515363</v>
      </c>
      <c r="F20" s="40" t="s">
        <v>25</v>
      </c>
      <c r="G20" s="40" t="s">
        <v>25</v>
      </c>
      <c r="H20" s="1" t="s">
        <v>25</v>
      </c>
      <c r="I20" s="1" t="s">
        <v>25</v>
      </c>
      <c r="J20" s="40" t="s">
        <v>25</v>
      </c>
      <c r="K20" s="40" t="s">
        <v>25</v>
      </c>
      <c r="L20" s="40" t="s">
        <v>25</v>
      </c>
      <c r="M20" s="40" t="s">
        <v>25</v>
      </c>
      <c r="N20" s="40" t="s">
        <v>25</v>
      </c>
      <c r="O20" s="40" t="s">
        <v>25</v>
      </c>
      <c r="P20" s="40" t="s">
        <v>25</v>
      </c>
    </row>
    <row r="21" spans="1:16" ht="72">
      <c r="A21" s="1"/>
      <c r="B21" s="5" t="s">
        <v>37</v>
      </c>
      <c r="C21" s="4" t="s">
        <v>25</v>
      </c>
      <c r="D21" s="4" t="s">
        <v>25</v>
      </c>
      <c r="E21" s="40">
        <f>E20</f>
        <v>0.97860574237515363</v>
      </c>
      <c r="F21" s="40" t="s">
        <v>25</v>
      </c>
      <c r="G21" s="40" t="s">
        <v>25</v>
      </c>
      <c r="H21" s="1" t="s">
        <v>25</v>
      </c>
      <c r="I21" s="1" t="s">
        <v>25</v>
      </c>
      <c r="J21" s="40" t="s">
        <v>25</v>
      </c>
      <c r="K21" s="40" t="s">
        <v>25</v>
      </c>
      <c r="L21" s="40" t="s">
        <v>25</v>
      </c>
      <c r="M21" s="40" t="s">
        <v>25</v>
      </c>
      <c r="N21" s="40" t="s">
        <v>25</v>
      </c>
      <c r="O21" s="40" t="s">
        <v>25</v>
      </c>
      <c r="P21" s="40" t="s">
        <v>25</v>
      </c>
    </row>
    <row r="22" spans="1:16" ht="36">
      <c r="A22" s="1"/>
      <c r="B22" s="5" t="s">
        <v>38</v>
      </c>
      <c r="C22" s="4" t="s">
        <v>25</v>
      </c>
      <c r="D22" s="4" t="s">
        <v>25</v>
      </c>
      <c r="E22" s="40" t="s">
        <v>25</v>
      </c>
      <c r="F22" s="40" t="s">
        <v>25</v>
      </c>
      <c r="G22" s="40" t="s">
        <v>25</v>
      </c>
      <c r="H22" s="8">
        <v>1</v>
      </c>
      <c r="I22" s="8">
        <v>1</v>
      </c>
      <c r="J22" s="63">
        <f>I22/H22</f>
        <v>1</v>
      </c>
      <c r="K22" s="40" t="s">
        <v>25</v>
      </c>
      <c r="L22" s="40" t="s">
        <v>25</v>
      </c>
      <c r="M22" s="40" t="s">
        <v>25</v>
      </c>
      <c r="N22" s="40" t="s">
        <v>25</v>
      </c>
      <c r="O22" s="40" t="s">
        <v>25</v>
      </c>
      <c r="P22" s="40" t="s">
        <v>25</v>
      </c>
    </row>
    <row r="23" spans="1:16">
      <c r="A23" s="185" t="s">
        <v>39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7"/>
    </row>
    <row r="24" spans="1:16" ht="36.75" customHeight="1">
      <c r="A24" s="1"/>
      <c r="B24" s="182" t="s">
        <v>26</v>
      </c>
      <c r="C24" s="183"/>
      <c r="D24" s="183"/>
      <c r="E24" s="183"/>
      <c r="F24" s="183"/>
      <c r="G24" s="184"/>
      <c r="H24" s="1" t="s">
        <v>25</v>
      </c>
      <c r="I24" s="1" t="s">
        <v>25</v>
      </c>
      <c r="J24" s="40" t="s">
        <v>25</v>
      </c>
      <c r="K24" s="40" t="s">
        <v>25</v>
      </c>
      <c r="L24" s="40" t="s">
        <v>25</v>
      </c>
      <c r="M24" s="40" t="s">
        <v>25</v>
      </c>
      <c r="N24" s="40" t="s">
        <v>25</v>
      </c>
      <c r="O24" s="40" t="s">
        <v>25</v>
      </c>
      <c r="P24" s="40" t="s">
        <v>25</v>
      </c>
    </row>
    <row r="25" spans="1:16">
      <c r="A25" s="1"/>
      <c r="B25" s="1"/>
      <c r="C25" s="4">
        <v>131.19999999999999</v>
      </c>
      <c r="D25" s="4">
        <v>149.4</v>
      </c>
      <c r="E25" s="40">
        <v>1</v>
      </c>
      <c r="F25" s="40" t="s">
        <v>25</v>
      </c>
      <c r="G25" s="40" t="s">
        <v>25</v>
      </c>
      <c r="H25" s="1" t="s">
        <v>25</v>
      </c>
      <c r="I25" s="1" t="s">
        <v>25</v>
      </c>
      <c r="J25" s="40" t="s">
        <v>25</v>
      </c>
      <c r="K25" s="40" t="s">
        <v>25</v>
      </c>
      <c r="L25" s="40" t="s">
        <v>25</v>
      </c>
      <c r="M25" s="40" t="s">
        <v>25</v>
      </c>
      <c r="N25" s="40" t="s">
        <v>25</v>
      </c>
      <c r="O25" s="40" t="s">
        <v>25</v>
      </c>
      <c r="P25" s="40" t="s">
        <v>25</v>
      </c>
    </row>
    <row r="26" spans="1:16" ht="72">
      <c r="A26" s="1"/>
      <c r="B26" s="5" t="s">
        <v>40</v>
      </c>
      <c r="C26" s="4" t="s">
        <v>25</v>
      </c>
      <c r="D26" s="4" t="s">
        <v>25</v>
      </c>
      <c r="E26" s="40">
        <f>E25</f>
        <v>1</v>
      </c>
      <c r="F26" s="40" t="s">
        <v>25</v>
      </c>
      <c r="G26" s="40" t="s">
        <v>25</v>
      </c>
      <c r="H26" s="1" t="s">
        <v>25</v>
      </c>
      <c r="I26" s="1" t="s">
        <v>25</v>
      </c>
      <c r="J26" s="40" t="s">
        <v>25</v>
      </c>
      <c r="K26" s="40" t="s">
        <v>25</v>
      </c>
      <c r="L26" s="40" t="s">
        <v>25</v>
      </c>
      <c r="M26" s="40" t="s">
        <v>25</v>
      </c>
      <c r="N26" s="40" t="s">
        <v>25</v>
      </c>
      <c r="O26" s="40" t="s">
        <v>25</v>
      </c>
      <c r="P26" s="40" t="s">
        <v>25</v>
      </c>
    </row>
    <row r="27" spans="1:16" ht="36">
      <c r="A27" s="1"/>
      <c r="B27" s="5" t="s">
        <v>41</v>
      </c>
      <c r="C27" s="4" t="s">
        <v>25</v>
      </c>
      <c r="D27" s="4" t="s">
        <v>25</v>
      </c>
      <c r="E27" s="40" t="s">
        <v>25</v>
      </c>
      <c r="F27" s="40" t="s">
        <v>25</v>
      </c>
      <c r="G27" s="40" t="s">
        <v>25</v>
      </c>
      <c r="H27" s="8">
        <v>1</v>
      </c>
      <c r="I27" s="8">
        <v>1</v>
      </c>
      <c r="J27" s="63">
        <f>I27/H27</f>
        <v>1</v>
      </c>
      <c r="K27" s="40" t="s">
        <v>25</v>
      </c>
      <c r="L27" s="40" t="s">
        <v>25</v>
      </c>
      <c r="M27" s="40" t="s">
        <v>25</v>
      </c>
      <c r="N27" s="40" t="s">
        <v>25</v>
      </c>
      <c r="O27" s="40" t="s">
        <v>25</v>
      </c>
      <c r="P27" s="40" t="s">
        <v>25</v>
      </c>
    </row>
    <row r="28" spans="1:16">
      <c r="A28" s="179" t="s">
        <v>42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1"/>
    </row>
    <row r="29" spans="1:16" ht="33.75" customHeight="1">
      <c r="A29" s="1"/>
      <c r="B29" s="182" t="s">
        <v>43</v>
      </c>
      <c r="C29" s="183"/>
      <c r="D29" s="183"/>
      <c r="E29" s="183"/>
      <c r="F29" s="183"/>
      <c r="G29" s="184"/>
      <c r="H29" s="1" t="s">
        <v>25</v>
      </c>
      <c r="I29" s="1" t="s">
        <v>25</v>
      </c>
      <c r="J29" s="40" t="s">
        <v>25</v>
      </c>
      <c r="K29" s="40" t="s">
        <v>25</v>
      </c>
      <c r="L29" s="40" t="s">
        <v>25</v>
      </c>
      <c r="M29" s="40" t="s">
        <v>25</v>
      </c>
      <c r="N29" s="40" t="s">
        <v>25</v>
      </c>
      <c r="O29" s="40" t="s">
        <v>25</v>
      </c>
      <c r="P29" s="40" t="s">
        <v>25</v>
      </c>
    </row>
    <row r="30" spans="1:16">
      <c r="A30" s="1"/>
      <c r="B30" s="1"/>
      <c r="C30" s="4">
        <v>95</v>
      </c>
      <c r="D30" s="4">
        <v>95</v>
      </c>
      <c r="E30" s="40">
        <f>D30/C30</f>
        <v>1</v>
      </c>
      <c r="F30" s="40" t="s">
        <v>25</v>
      </c>
      <c r="G30" s="40" t="s">
        <v>25</v>
      </c>
      <c r="H30" s="1" t="s">
        <v>25</v>
      </c>
      <c r="I30" s="1" t="s">
        <v>25</v>
      </c>
      <c r="J30" s="40" t="s">
        <v>25</v>
      </c>
      <c r="K30" s="40" t="s">
        <v>25</v>
      </c>
      <c r="L30" s="40" t="s">
        <v>25</v>
      </c>
      <c r="M30" s="40" t="s">
        <v>25</v>
      </c>
      <c r="N30" s="40" t="s">
        <v>25</v>
      </c>
      <c r="O30" s="40" t="s">
        <v>25</v>
      </c>
      <c r="P30" s="40" t="s">
        <v>25</v>
      </c>
    </row>
    <row r="31" spans="1:16" ht="72">
      <c r="A31" s="1"/>
      <c r="B31" s="5" t="s">
        <v>44</v>
      </c>
      <c r="C31" s="4" t="s">
        <v>25</v>
      </c>
      <c r="D31" s="4" t="s">
        <v>25</v>
      </c>
      <c r="E31" s="40">
        <f>E30</f>
        <v>1</v>
      </c>
      <c r="F31" s="40" t="s">
        <v>25</v>
      </c>
      <c r="G31" s="40" t="s">
        <v>25</v>
      </c>
      <c r="H31" s="1" t="s">
        <v>25</v>
      </c>
      <c r="I31" s="1" t="s">
        <v>25</v>
      </c>
      <c r="J31" s="40" t="s">
        <v>25</v>
      </c>
      <c r="K31" s="40" t="s">
        <v>25</v>
      </c>
      <c r="L31" s="40" t="s">
        <v>25</v>
      </c>
      <c r="M31" s="40" t="s">
        <v>25</v>
      </c>
      <c r="N31" s="40" t="s">
        <v>25</v>
      </c>
      <c r="O31" s="40" t="s">
        <v>25</v>
      </c>
      <c r="P31" s="40" t="s">
        <v>25</v>
      </c>
    </row>
    <row r="32" spans="1:16" ht="36">
      <c r="A32" s="1"/>
      <c r="B32" s="5" t="s">
        <v>45</v>
      </c>
      <c r="C32" s="4" t="s">
        <v>25</v>
      </c>
      <c r="D32" s="4" t="s">
        <v>25</v>
      </c>
      <c r="E32" s="40" t="s">
        <v>25</v>
      </c>
      <c r="F32" s="40" t="s">
        <v>25</v>
      </c>
      <c r="G32" s="40" t="s">
        <v>25</v>
      </c>
      <c r="H32" s="8">
        <v>1</v>
      </c>
      <c r="I32" s="8">
        <v>1</v>
      </c>
      <c r="J32" s="63">
        <f>I32/H32</f>
        <v>1</v>
      </c>
      <c r="K32" s="40" t="s">
        <v>25</v>
      </c>
      <c r="L32" s="40" t="s">
        <v>25</v>
      </c>
      <c r="M32" s="40" t="s">
        <v>25</v>
      </c>
      <c r="N32" s="40" t="s">
        <v>25</v>
      </c>
      <c r="O32" s="40" t="s">
        <v>25</v>
      </c>
      <c r="P32" s="40" t="s">
        <v>25</v>
      </c>
    </row>
    <row r="33" spans="1:16">
      <c r="A33" s="179" t="s">
        <v>46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1"/>
    </row>
    <row r="34" spans="1:16" ht="30" customHeight="1">
      <c r="A34" s="1"/>
      <c r="B34" s="182" t="s">
        <v>47</v>
      </c>
      <c r="C34" s="183"/>
      <c r="D34" s="183"/>
      <c r="E34" s="183"/>
      <c r="F34" s="183"/>
      <c r="G34" s="184"/>
      <c r="H34" s="1" t="s">
        <v>25</v>
      </c>
      <c r="I34" s="1" t="s">
        <v>25</v>
      </c>
      <c r="J34" s="40" t="s">
        <v>25</v>
      </c>
      <c r="K34" s="40" t="s">
        <v>25</v>
      </c>
      <c r="L34" s="40" t="s">
        <v>25</v>
      </c>
      <c r="M34" s="40" t="s">
        <v>25</v>
      </c>
      <c r="N34" s="40" t="s">
        <v>25</v>
      </c>
      <c r="O34" s="40" t="s">
        <v>25</v>
      </c>
      <c r="P34" s="40" t="s">
        <v>25</v>
      </c>
    </row>
    <row r="35" spans="1:16">
      <c r="A35" s="1"/>
      <c r="B35" s="1"/>
      <c r="C35" s="4">
        <v>54</v>
      </c>
      <c r="D35" s="4">
        <v>55</v>
      </c>
      <c r="E35" s="40">
        <v>1</v>
      </c>
      <c r="F35" s="40" t="s">
        <v>25</v>
      </c>
      <c r="G35" s="40" t="s">
        <v>25</v>
      </c>
      <c r="H35" s="1" t="s">
        <v>25</v>
      </c>
      <c r="I35" s="1" t="s">
        <v>25</v>
      </c>
      <c r="J35" s="40" t="s">
        <v>25</v>
      </c>
      <c r="K35" s="40" t="s">
        <v>25</v>
      </c>
      <c r="L35" s="40" t="s">
        <v>25</v>
      </c>
      <c r="M35" s="40" t="s">
        <v>25</v>
      </c>
      <c r="N35" s="40" t="s">
        <v>25</v>
      </c>
      <c r="O35" s="40" t="s">
        <v>25</v>
      </c>
      <c r="P35" s="40" t="s">
        <v>25</v>
      </c>
    </row>
    <row r="36" spans="1:16" ht="72">
      <c r="A36" s="1"/>
      <c r="B36" s="5" t="s">
        <v>48</v>
      </c>
      <c r="C36" s="4" t="s">
        <v>25</v>
      </c>
      <c r="D36" s="4" t="s">
        <v>25</v>
      </c>
      <c r="E36" s="40">
        <f>E35</f>
        <v>1</v>
      </c>
      <c r="F36" s="40" t="s">
        <v>25</v>
      </c>
      <c r="G36" s="40" t="s">
        <v>25</v>
      </c>
      <c r="H36" s="1" t="s">
        <v>25</v>
      </c>
      <c r="I36" s="1" t="s">
        <v>25</v>
      </c>
      <c r="J36" s="40" t="s">
        <v>25</v>
      </c>
      <c r="K36" s="40" t="s">
        <v>25</v>
      </c>
      <c r="L36" s="40" t="s">
        <v>25</v>
      </c>
      <c r="M36" s="40" t="s">
        <v>25</v>
      </c>
      <c r="N36" s="40" t="s">
        <v>25</v>
      </c>
      <c r="O36" s="40" t="s">
        <v>25</v>
      </c>
      <c r="P36" s="40" t="s">
        <v>25</v>
      </c>
    </row>
    <row r="37" spans="1:16" ht="36">
      <c r="A37" s="1"/>
      <c r="B37" s="5" t="s">
        <v>49</v>
      </c>
      <c r="C37" s="4" t="s">
        <v>25</v>
      </c>
      <c r="D37" s="4" t="s">
        <v>25</v>
      </c>
      <c r="E37" s="40" t="s">
        <v>25</v>
      </c>
      <c r="F37" s="40" t="s">
        <v>25</v>
      </c>
      <c r="G37" s="40" t="s">
        <v>25</v>
      </c>
      <c r="H37" s="8">
        <v>1</v>
      </c>
      <c r="I37" s="8">
        <v>1</v>
      </c>
      <c r="J37" s="63">
        <f>I37/H37</f>
        <v>1</v>
      </c>
      <c r="K37" s="40" t="s">
        <v>25</v>
      </c>
      <c r="L37" s="40" t="s">
        <v>25</v>
      </c>
      <c r="M37" s="40" t="s">
        <v>25</v>
      </c>
      <c r="N37" s="40" t="s">
        <v>25</v>
      </c>
      <c r="O37" s="40" t="s">
        <v>25</v>
      </c>
      <c r="P37" s="40" t="s">
        <v>25</v>
      </c>
    </row>
    <row r="38" spans="1:16">
      <c r="A38" s="179" t="s">
        <v>50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1"/>
    </row>
    <row r="39" spans="1:16" ht="30" customHeight="1">
      <c r="A39" s="1"/>
      <c r="B39" s="182" t="s">
        <v>51</v>
      </c>
      <c r="C39" s="183"/>
      <c r="D39" s="183"/>
      <c r="E39" s="183"/>
      <c r="F39" s="183"/>
      <c r="G39" s="184"/>
      <c r="H39" s="1" t="s">
        <v>25</v>
      </c>
      <c r="I39" s="1" t="s">
        <v>25</v>
      </c>
      <c r="J39" s="40" t="s">
        <v>25</v>
      </c>
      <c r="K39" s="40" t="s">
        <v>25</v>
      </c>
      <c r="L39" s="40" t="s">
        <v>25</v>
      </c>
      <c r="M39" s="40" t="s">
        <v>25</v>
      </c>
      <c r="N39" s="40" t="s">
        <v>25</v>
      </c>
      <c r="O39" s="40" t="s">
        <v>25</v>
      </c>
      <c r="P39" s="40" t="s">
        <v>25</v>
      </c>
    </row>
    <row r="40" spans="1:16">
      <c r="A40" s="1"/>
      <c r="B40" s="1"/>
      <c r="C40" s="4">
        <v>96</v>
      </c>
      <c r="D40" s="4">
        <v>96</v>
      </c>
      <c r="E40" s="40">
        <f>D40/C40</f>
        <v>1</v>
      </c>
      <c r="F40" s="40" t="s">
        <v>25</v>
      </c>
      <c r="G40" s="40" t="s">
        <v>25</v>
      </c>
      <c r="H40" s="1" t="s">
        <v>25</v>
      </c>
      <c r="I40" s="1" t="s">
        <v>25</v>
      </c>
      <c r="J40" s="40" t="s">
        <v>25</v>
      </c>
      <c r="K40" s="40" t="s">
        <v>25</v>
      </c>
      <c r="L40" s="40" t="s">
        <v>25</v>
      </c>
      <c r="M40" s="40" t="s">
        <v>25</v>
      </c>
      <c r="N40" s="40" t="s">
        <v>25</v>
      </c>
      <c r="O40" s="40" t="s">
        <v>25</v>
      </c>
      <c r="P40" s="40" t="s">
        <v>25</v>
      </c>
    </row>
    <row r="41" spans="1:16" ht="72">
      <c r="A41" s="1"/>
      <c r="B41" s="5" t="s">
        <v>52</v>
      </c>
      <c r="C41" s="4" t="s">
        <v>25</v>
      </c>
      <c r="D41" s="4" t="s">
        <v>25</v>
      </c>
      <c r="E41" s="40">
        <f>E40</f>
        <v>1</v>
      </c>
      <c r="F41" s="40" t="s">
        <v>25</v>
      </c>
      <c r="G41" s="40" t="s">
        <v>25</v>
      </c>
      <c r="H41" s="1" t="s">
        <v>25</v>
      </c>
      <c r="I41" s="1" t="s">
        <v>25</v>
      </c>
      <c r="J41" s="40" t="s">
        <v>25</v>
      </c>
      <c r="K41" s="40" t="s">
        <v>25</v>
      </c>
      <c r="L41" s="40" t="s">
        <v>25</v>
      </c>
      <c r="M41" s="40" t="s">
        <v>25</v>
      </c>
      <c r="N41" s="40" t="s">
        <v>25</v>
      </c>
      <c r="O41" s="40" t="s">
        <v>25</v>
      </c>
      <c r="P41" s="40" t="s">
        <v>25</v>
      </c>
    </row>
    <row r="42" spans="1:16" ht="36">
      <c r="A42" s="1"/>
      <c r="B42" s="5" t="s">
        <v>53</v>
      </c>
      <c r="C42" s="4" t="s">
        <v>25</v>
      </c>
      <c r="D42" s="4" t="s">
        <v>25</v>
      </c>
      <c r="E42" s="40" t="s">
        <v>25</v>
      </c>
      <c r="F42" s="40" t="s">
        <v>25</v>
      </c>
      <c r="G42" s="40" t="s">
        <v>25</v>
      </c>
      <c r="H42" s="8">
        <v>1</v>
      </c>
      <c r="I42" s="8">
        <v>1</v>
      </c>
      <c r="J42" s="63">
        <f>I42/H42</f>
        <v>1</v>
      </c>
      <c r="K42" s="40" t="s">
        <v>25</v>
      </c>
      <c r="L42" s="40" t="s">
        <v>25</v>
      </c>
      <c r="M42" s="40" t="s">
        <v>25</v>
      </c>
      <c r="N42" s="40" t="s">
        <v>25</v>
      </c>
      <c r="O42" s="40" t="s">
        <v>25</v>
      </c>
      <c r="P42" s="40" t="s">
        <v>25</v>
      </c>
    </row>
    <row r="43" spans="1:16">
      <c r="A43" s="185" t="s">
        <v>149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7"/>
    </row>
    <row r="44" spans="1:16" ht="33.75" customHeight="1">
      <c r="A44" s="1"/>
      <c r="B44" s="182" t="s">
        <v>26</v>
      </c>
      <c r="C44" s="183"/>
      <c r="D44" s="183"/>
      <c r="E44" s="183"/>
      <c r="F44" s="183"/>
      <c r="G44" s="184"/>
      <c r="H44" s="1" t="s">
        <v>25</v>
      </c>
      <c r="I44" s="1" t="s">
        <v>25</v>
      </c>
      <c r="J44" s="40" t="s">
        <v>25</v>
      </c>
      <c r="K44" s="40" t="s">
        <v>25</v>
      </c>
      <c r="L44" s="40" t="s">
        <v>25</v>
      </c>
      <c r="M44" s="40" t="s">
        <v>25</v>
      </c>
      <c r="N44" s="40" t="s">
        <v>25</v>
      </c>
      <c r="O44" s="40" t="s">
        <v>25</v>
      </c>
      <c r="P44" s="40" t="s">
        <v>25</v>
      </c>
    </row>
    <row r="45" spans="1:16">
      <c r="A45" s="1"/>
      <c r="B45" s="1"/>
      <c r="C45" s="4">
        <v>131.19999999999999</v>
      </c>
      <c r="D45" s="4">
        <v>149.4</v>
      </c>
      <c r="E45" s="40">
        <v>1</v>
      </c>
      <c r="F45" s="40" t="s">
        <v>25</v>
      </c>
      <c r="G45" s="40" t="s">
        <v>25</v>
      </c>
      <c r="H45" s="1" t="s">
        <v>25</v>
      </c>
      <c r="I45" s="1" t="s">
        <v>25</v>
      </c>
      <c r="J45" s="40" t="s">
        <v>25</v>
      </c>
      <c r="K45" s="40" t="s">
        <v>25</v>
      </c>
      <c r="L45" s="40" t="s">
        <v>25</v>
      </c>
      <c r="M45" s="40" t="s">
        <v>25</v>
      </c>
      <c r="N45" s="40" t="s">
        <v>25</v>
      </c>
      <c r="O45" s="40" t="s">
        <v>25</v>
      </c>
      <c r="P45" s="40" t="s">
        <v>25</v>
      </c>
    </row>
    <row r="46" spans="1:16" ht="72">
      <c r="A46" s="1"/>
      <c r="B46" s="5" t="s">
        <v>162</v>
      </c>
      <c r="C46" s="4" t="s">
        <v>25</v>
      </c>
      <c r="D46" s="4" t="s">
        <v>25</v>
      </c>
      <c r="E46" s="40">
        <f>E45</f>
        <v>1</v>
      </c>
      <c r="F46" s="40" t="s">
        <v>25</v>
      </c>
      <c r="G46" s="40" t="s">
        <v>25</v>
      </c>
      <c r="H46" s="1" t="s">
        <v>25</v>
      </c>
      <c r="I46" s="1" t="s">
        <v>25</v>
      </c>
      <c r="J46" s="40" t="s">
        <v>25</v>
      </c>
      <c r="K46" s="40" t="s">
        <v>25</v>
      </c>
      <c r="L46" s="40" t="s">
        <v>25</v>
      </c>
      <c r="M46" s="40" t="s">
        <v>25</v>
      </c>
      <c r="N46" s="40" t="s">
        <v>25</v>
      </c>
      <c r="O46" s="40" t="s">
        <v>25</v>
      </c>
      <c r="P46" s="40" t="s">
        <v>25</v>
      </c>
    </row>
    <row r="47" spans="1:16" ht="36">
      <c r="A47" s="1"/>
      <c r="B47" s="5" t="s">
        <v>163</v>
      </c>
      <c r="C47" s="4" t="s">
        <v>25</v>
      </c>
      <c r="D47" s="4" t="s">
        <v>25</v>
      </c>
      <c r="E47" s="40" t="s">
        <v>25</v>
      </c>
      <c r="F47" s="40" t="s">
        <v>25</v>
      </c>
      <c r="G47" s="40" t="s">
        <v>25</v>
      </c>
      <c r="H47" s="8">
        <v>1</v>
      </c>
      <c r="I47" s="8">
        <v>1</v>
      </c>
      <c r="J47" s="63">
        <f>I47/H47</f>
        <v>1</v>
      </c>
      <c r="K47" s="40" t="s">
        <v>25</v>
      </c>
      <c r="L47" s="40" t="s">
        <v>25</v>
      </c>
      <c r="M47" s="40" t="s">
        <v>25</v>
      </c>
      <c r="N47" s="40" t="s">
        <v>25</v>
      </c>
      <c r="O47" s="40" t="s">
        <v>25</v>
      </c>
      <c r="P47" s="40" t="s">
        <v>25</v>
      </c>
    </row>
    <row r="48" spans="1:16">
      <c r="A48" s="185" t="s">
        <v>150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7"/>
    </row>
    <row r="49" spans="1:16" ht="33" customHeight="1">
      <c r="A49" s="66"/>
      <c r="B49" s="182" t="s">
        <v>152</v>
      </c>
      <c r="C49" s="183"/>
      <c r="D49" s="183"/>
      <c r="E49" s="183"/>
      <c r="F49" s="183"/>
      <c r="G49" s="184"/>
      <c r="H49" s="66" t="s">
        <v>25</v>
      </c>
      <c r="I49" s="66" t="s">
        <v>25</v>
      </c>
      <c r="J49" s="40" t="s">
        <v>25</v>
      </c>
      <c r="K49" s="40" t="s">
        <v>25</v>
      </c>
      <c r="L49" s="40" t="s">
        <v>25</v>
      </c>
      <c r="M49" s="40" t="s">
        <v>25</v>
      </c>
      <c r="N49" s="40" t="s">
        <v>25</v>
      </c>
      <c r="O49" s="40" t="s">
        <v>25</v>
      </c>
      <c r="P49" s="40" t="s">
        <v>25</v>
      </c>
    </row>
    <row r="50" spans="1:16">
      <c r="A50" s="66"/>
      <c r="B50" s="66"/>
      <c r="C50" s="4">
        <v>1060</v>
      </c>
      <c r="D50" s="4">
        <v>1060</v>
      </c>
      <c r="E50" s="40">
        <f>D50/C50</f>
        <v>1</v>
      </c>
      <c r="F50" s="40" t="s">
        <v>25</v>
      </c>
      <c r="G50" s="40" t="s">
        <v>25</v>
      </c>
      <c r="H50" s="66" t="s">
        <v>25</v>
      </c>
      <c r="I50" s="66" t="s">
        <v>25</v>
      </c>
      <c r="J50" s="40" t="s">
        <v>25</v>
      </c>
      <c r="K50" s="40" t="s">
        <v>25</v>
      </c>
      <c r="L50" s="40" t="s">
        <v>25</v>
      </c>
      <c r="M50" s="40" t="s">
        <v>25</v>
      </c>
      <c r="N50" s="40" t="s">
        <v>25</v>
      </c>
      <c r="O50" s="40" t="s">
        <v>25</v>
      </c>
      <c r="P50" s="40" t="s">
        <v>25</v>
      </c>
    </row>
    <row r="51" spans="1:16" ht="72">
      <c r="A51" s="66"/>
      <c r="B51" s="5" t="s">
        <v>164</v>
      </c>
      <c r="C51" s="4" t="s">
        <v>25</v>
      </c>
      <c r="D51" s="4" t="s">
        <v>25</v>
      </c>
      <c r="E51" s="40">
        <f>E50</f>
        <v>1</v>
      </c>
      <c r="F51" s="40" t="s">
        <v>25</v>
      </c>
      <c r="G51" s="40" t="s">
        <v>25</v>
      </c>
      <c r="H51" s="66" t="s">
        <v>25</v>
      </c>
      <c r="I51" s="66" t="s">
        <v>25</v>
      </c>
      <c r="J51" s="40" t="s">
        <v>25</v>
      </c>
      <c r="K51" s="40" t="s">
        <v>25</v>
      </c>
      <c r="L51" s="40" t="s">
        <v>25</v>
      </c>
      <c r="M51" s="40" t="s">
        <v>25</v>
      </c>
      <c r="N51" s="40" t="s">
        <v>25</v>
      </c>
      <c r="O51" s="40" t="s">
        <v>25</v>
      </c>
      <c r="P51" s="40" t="s">
        <v>25</v>
      </c>
    </row>
    <row r="52" spans="1:16" ht="36">
      <c r="A52" s="66"/>
      <c r="B52" s="5" t="s">
        <v>165</v>
      </c>
      <c r="C52" s="4" t="s">
        <v>25</v>
      </c>
      <c r="D52" s="4" t="s">
        <v>25</v>
      </c>
      <c r="E52" s="40" t="s">
        <v>25</v>
      </c>
      <c r="F52" s="40" t="s">
        <v>25</v>
      </c>
      <c r="G52" s="40" t="s">
        <v>25</v>
      </c>
      <c r="H52" s="8">
        <v>1</v>
      </c>
      <c r="I52" s="8">
        <v>1</v>
      </c>
      <c r="J52" s="63">
        <f>I52/H52</f>
        <v>1</v>
      </c>
      <c r="K52" s="40" t="s">
        <v>25</v>
      </c>
      <c r="L52" s="40" t="s">
        <v>25</v>
      </c>
      <c r="M52" s="40" t="s">
        <v>25</v>
      </c>
      <c r="N52" s="40" t="s">
        <v>25</v>
      </c>
      <c r="O52" s="40" t="s">
        <v>25</v>
      </c>
      <c r="P52" s="40" t="s">
        <v>25</v>
      </c>
    </row>
    <row r="53" spans="1:16">
      <c r="A53" s="185" t="s">
        <v>151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7"/>
    </row>
    <row r="54" spans="1:16" ht="33" customHeight="1">
      <c r="A54" s="66"/>
      <c r="B54" s="182" t="s">
        <v>26</v>
      </c>
      <c r="C54" s="183"/>
      <c r="D54" s="183"/>
      <c r="E54" s="183"/>
      <c r="F54" s="183"/>
      <c r="G54" s="184"/>
      <c r="H54" s="66" t="s">
        <v>25</v>
      </c>
      <c r="I54" s="66" t="s">
        <v>25</v>
      </c>
      <c r="J54" s="40" t="s">
        <v>25</v>
      </c>
      <c r="K54" s="40" t="s">
        <v>25</v>
      </c>
      <c r="L54" s="40" t="s">
        <v>25</v>
      </c>
      <c r="M54" s="40" t="s">
        <v>25</v>
      </c>
      <c r="N54" s="40" t="s">
        <v>25</v>
      </c>
      <c r="O54" s="40" t="s">
        <v>25</v>
      </c>
      <c r="P54" s="40" t="s">
        <v>25</v>
      </c>
    </row>
    <row r="55" spans="1:16">
      <c r="A55" s="66"/>
      <c r="B55" s="66"/>
      <c r="C55" s="4">
        <v>131.19999999999999</v>
      </c>
      <c r="D55" s="4">
        <v>149.4</v>
      </c>
      <c r="E55" s="40">
        <v>1</v>
      </c>
      <c r="F55" s="40" t="s">
        <v>25</v>
      </c>
      <c r="G55" s="40" t="s">
        <v>25</v>
      </c>
      <c r="H55" s="66" t="s">
        <v>25</v>
      </c>
      <c r="I55" s="66" t="s">
        <v>25</v>
      </c>
      <c r="J55" s="40" t="s">
        <v>25</v>
      </c>
      <c r="K55" s="40" t="s">
        <v>25</v>
      </c>
      <c r="L55" s="40" t="s">
        <v>25</v>
      </c>
      <c r="M55" s="40" t="s">
        <v>25</v>
      </c>
      <c r="N55" s="40" t="s">
        <v>25</v>
      </c>
      <c r="O55" s="40" t="s">
        <v>25</v>
      </c>
      <c r="P55" s="40" t="s">
        <v>25</v>
      </c>
    </row>
    <row r="56" spans="1:16" ht="72">
      <c r="A56" s="66"/>
      <c r="B56" s="5" t="s">
        <v>166</v>
      </c>
      <c r="C56" s="4" t="s">
        <v>25</v>
      </c>
      <c r="D56" s="4" t="s">
        <v>25</v>
      </c>
      <c r="E56" s="40">
        <f>E55</f>
        <v>1</v>
      </c>
      <c r="F56" s="40" t="s">
        <v>25</v>
      </c>
      <c r="G56" s="40" t="s">
        <v>25</v>
      </c>
      <c r="H56" s="66" t="s">
        <v>25</v>
      </c>
      <c r="I56" s="66" t="s">
        <v>25</v>
      </c>
      <c r="J56" s="40" t="s">
        <v>25</v>
      </c>
      <c r="K56" s="40" t="s">
        <v>25</v>
      </c>
      <c r="L56" s="40" t="s">
        <v>25</v>
      </c>
      <c r="M56" s="40" t="s">
        <v>25</v>
      </c>
      <c r="N56" s="40" t="s">
        <v>25</v>
      </c>
      <c r="O56" s="40" t="s">
        <v>25</v>
      </c>
      <c r="P56" s="40" t="s">
        <v>25</v>
      </c>
    </row>
    <row r="57" spans="1:16" ht="36">
      <c r="A57" s="66"/>
      <c r="B57" s="5" t="s">
        <v>167</v>
      </c>
      <c r="C57" s="4" t="s">
        <v>25</v>
      </c>
      <c r="D57" s="4" t="s">
        <v>25</v>
      </c>
      <c r="E57" s="40" t="s">
        <v>25</v>
      </c>
      <c r="F57" s="40" t="s">
        <v>25</v>
      </c>
      <c r="G57" s="40" t="s">
        <v>25</v>
      </c>
      <c r="H57" s="8">
        <v>1</v>
      </c>
      <c r="I57" s="8">
        <v>1</v>
      </c>
      <c r="J57" s="63">
        <f>I57/H57</f>
        <v>1</v>
      </c>
      <c r="K57" s="40" t="s">
        <v>25</v>
      </c>
      <c r="L57" s="40" t="s">
        <v>25</v>
      </c>
      <c r="M57" s="40" t="s">
        <v>25</v>
      </c>
      <c r="N57" s="40" t="s">
        <v>25</v>
      </c>
      <c r="O57" s="40" t="s">
        <v>25</v>
      </c>
      <c r="P57" s="40" t="s">
        <v>25</v>
      </c>
    </row>
    <row r="58" spans="1:16">
      <c r="A58" s="185" t="s">
        <v>153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7"/>
    </row>
    <row r="59" spans="1:16" ht="30.75" customHeight="1">
      <c r="A59" s="66"/>
      <c r="B59" s="182" t="s">
        <v>154</v>
      </c>
      <c r="C59" s="183"/>
      <c r="D59" s="183"/>
      <c r="E59" s="183"/>
      <c r="F59" s="183"/>
      <c r="G59" s="184"/>
      <c r="H59" s="66" t="s">
        <v>25</v>
      </c>
      <c r="I59" s="66" t="s">
        <v>25</v>
      </c>
      <c r="J59" s="40" t="s">
        <v>25</v>
      </c>
      <c r="K59" s="40" t="s">
        <v>25</v>
      </c>
      <c r="L59" s="40" t="s">
        <v>25</v>
      </c>
      <c r="M59" s="40" t="s">
        <v>25</v>
      </c>
      <c r="N59" s="40" t="s">
        <v>25</v>
      </c>
      <c r="O59" s="40" t="s">
        <v>25</v>
      </c>
      <c r="P59" s="40" t="s">
        <v>25</v>
      </c>
    </row>
    <row r="60" spans="1:16">
      <c r="A60" s="66"/>
      <c r="B60" s="66"/>
      <c r="C60" s="4">
        <v>54</v>
      </c>
      <c r="D60" s="4">
        <v>54</v>
      </c>
      <c r="E60" s="40">
        <f>D60/C60</f>
        <v>1</v>
      </c>
      <c r="F60" s="40" t="s">
        <v>25</v>
      </c>
      <c r="G60" s="40" t="s">
        <v>25</v>
      </c>
      <c r="H60" s="66" t="s">
        <v>25</v>
      </c>
      <c r="I60" s="66" t="s">
        <v>25</v>
      </c>
      <c r="J60" s="40" t="s">
        <v>25</v>
      </c>
      <c r="K60" s="40" t="s">
        <v>25</v>
      </c>
      <c r="L60" s="40" t="s">
        <v>25</v>
      </c>
      <c r="M60" s="40" t="s">
        <v>25</v>
      </c>
      <c r="N60" s="40" t="s">
        <v>25</v>
      </c>
      <c r="O60" s="40" t="s">
        <v>25</v>
      </c>
      <c r="P60" s="40" t="s">
        <v>25</v>
      </c>
    </row>
    <row r="61" spans="1:16" ht="72">
      <c r="A61" s="66"/>
      <c r="B61" s="5" t="s">
        <v>168</v>
      </c>
      <c r="C61" s="4" t="s">
        <v>25</v>
      </c>
      <c r="D61" s="4" t="s">
        <v>25</v>
      </c>
      <c r="E61" s="40">
        <f>E60</f>
        <v>1</v>
      </c>
      <c r="F61" s="40" t="s">
        <v>25</v>
      </c>
      <c r="G61" s="40" t="s">
        <v>25</v>
      </c>
      <c r="H61" s="66" t="s">
        <v>25</v>
      </c>
      <c r="I61" s="66" t="s">
        <v>25</v>
      </c>
      <c r="J61" s="40" t="s">
        <v>25</v>
      </c>
      <c r="K61" s="40" t="s">
        <v>25</v>
      </c>
      <c r="L61" s="40" t="s">
        <v>25</v>
      </c>
      <c r="M61" s="40" t="s">
        <v>25</v>
      </c>
      <c r="N61" s="40" t="s">
        <v>25</v>
      </c>
      <c r="O61" s="40" t="s">
        <v>25</v>
      </c>
      <c r="P61" s="40" t="s">
        <v>25</v>
      </c>
    </row>
    <row r="62" spans="1:16" ht="36">
      <c r="A62" s="66"/>
      <c r="B62" s="5" t="s">
        <v>169</v>
      </c>
      <c r="C62" s="4" t="s">
        <v>25</v>
      </c>
      <c r="D62" s="4" t="s">
        <v>25</v>
      </c>
      <c r="E62" s="40" t="s">
        <v>25</v>
      </c>
      <c r="F62" s="40" t="s">
        <v>25</v>
      </c>
      <c r="G62" s="40" t="s">
        <v>25</v>
      </c>
      <c r="H62" s="8">
        <v>1</v>
      </c>
      <c r="I62" s="8">
        <v>1</v>
      </c>
      <c r="J62" s="63">
        <f>I62/H62</f>
        <v>1</v>
      </c>
      <c r="K62" s="40" t="s">
        <v>25</v>
      </c>
      <c r="L62" s="40" t="s">
        <v>25</v>
      </c>
      <c r="M62" s="40" t="s">
        <v>25</v>
      </c>
      <c r="N62" s="40" t="s">
        <v>25</v>
      </c>
      <c r="O62" s="40" t="s">
        <v>25</v>
      </c>
      <c r="P62" s="40" t="s">
        <v>25</v>
      </c>
    </row>
    <row r="63" spans="1:16" ht="24">
      <c r="A63" s="1"/>
      <c r="B63" s="10" t="s">
        <v>54</v>
      </c>
      <c r="C63" s="13" t="s">
        <v>25</v>
      </c>
      <c r="D63" s="13" t="s">
        <v>25</v>
      </c>
      <c r="E63" s="41" t="s">
        <v>25</v>
      </c>
      <c r="F63" s="67">
        <f>(E11+E16+E21+E26+E31+E36+E41+E46+E51+E56+E61)/11</f>
        <v>0.9975582965000761</v>
      </c>
      <c r="G63" s="41" t="s">
        <v>25</v>
      </c>
      <c r="H63" s="9" t="s">
        <v>25</v>
      </c>
      <c r="I63" s="9" t="s">
        <v>25</v>
      </c>
      <c r="J63" s="41" t="s">
        <v>25</v>
      </c>
      <c r="K63" s="41" t="s">
        <v>25</v>
      </c>
      <c r="L63" s="41" t="s">
        <v>25</v>
      </c>
      <c r="M63" s="41" t="s">
        <v>25</v>
      </c>
      <c r="N63" s="41" t="s">
        <v>25</v>
      </c>
      <c r="O63" s="41" t="s">
        <v>25</v>
      </c>
      <c r="P63" s="41" t="s">
        <v>25</v>
      </c>
    </row>
    <row r="64" spans="1:16" ht="36">
      <c r="A64" s="1"/>
      <c r="B64" s="10" t="s">
        <v>58</v>
      </c>
      <c r="C64" s="13" t="s">
        <v>25</v>
      </c>
      <c r="D64" s="13" t="s">
        <v>25</v>
      </c>
      <c r="E64" s="41" t="s">
        <v>25</v>
      </c>
      <c r="F64" s="41" t="s">
        <v>25</v>
      </c>
      <c r="G64" s="48">
        <f>F63</f>
        <v>0.9975582965000761</v>
      </c>
      <c r="H64" s="9" t="s">
        <v>25</v>
      </c>
      <c r="I64" s="9" t="s">
        <v>25</v>
      </c>
      <c r="J64" s="41" t="s">
        <v>25</v>
      </c>
      <c r="K64" s="41" t="s">
        <v>25</v>
      </c>
      <c r="L64" s="41" t="s">
        <v>25</v>
      </c>
      <c r="M64" s="41" t="s">
        <v>25</v>
      </c>
      <c r="N64" s="41" t="s">
        <v>25</v>
      </c>
      <c r="O64" s="41" t="s">
        <v>25</v>
      </c>
      <c r="P64" s="41" t="s">
        <v>25</v>
      </c>
    </row>
    <row r="65" spans="1:16" ht="36">
      <c r="A65" s="1"/>
      <c r="B65" s="10" t="s">
        <v>55</v>
      </c>
      <c r="C65" s="13" t="s">
        <v>25</v>
      </c>
      <c r="D65" s="13" t="s">
        <v>25</v>
      </c>
      <c r="E65" s="41" t="s">
        <v>25</v>
      </c>
      <c r="F65" s="41" t="s">
        <v>25</v>
      </c>
      <c r="G65" s="41" t="s">
        <v>25</v>
      </c>
      <c r="H65" s="9" t="s">
        <v>25</v>
      </c>
      <c r="I65" s="9" t="s">
        <v>25</v>
      </c>
      <c r="J65" s="41" t="s">
        <v>25</v>
      </c>
      <c r="K65" s="56">
        <v>0.96</v>
      </c>
      <c r="L65" s="56">
        <v>1</v>
      </c>
      <c r="M65" s="57" t="s">
        <v>25</v>
      </c>
      <c r="N65" s="57">
        <v>1</v>
      </c>
      <c r="O65" s="41" t="s">
        <v>25</v>
      </c>
      <c r="P65" s="11">
        <f>(K65+N65+L65)/3</f>
        <v>0.98666666666666669</v>
      </c>
    </row>
    <row r="66" spans="1:16" ht="36">
      <c r="A66" s="1"/>
      <c r="B66" s="10" t="s">
        <v>56</v>
      </c>
      <c r="C66" s="13" t="s">
        <v>25</v>
      </c>
      <c r="D66" s="13" t="s">
        <v>25</v>
      </c>
      <c r="E66" s="41" t="s">
        <v>25</v>
      </c>
      <c r="F66" s="41" t="s">
        <v>25</v>
      </c>
      <c r="G66" s="41" t="s">
        <v>25</v>
      </c>
      <c r="H66" s="9" t="s">
        <v>25</v>
      </c>
      <c r="I66" s="9" t="s">
        <v>25</v>
      </c>
      <c r="J66" s="62">
        <f>(J12+J17+J22+J27+J32+J37+J42+J47+J52+J57+J62)/11</f>
        <v>0.95454545454545459</v>
      </c>
      <c r="K66" s="41" t="s">
        <v>25</v>
      </c>
      <c r="L66" s="41" t="s">
        <v>25</v>
      </c>
      <c r="M66" s="41" t="s">
        <v>25</v>
      </c>
      <c r="N66" s="41" t="s">
        <v>25</v>
      </c>
      <c r="O66" s="41" t="s">
        <v>25</v>
      </c>
      <c r="P66" s="41" t="s">
        <v>25</v>
      </c>
    </row>
    <row r="67" spans="1:16" ht="60">
      <c r="A67" s="1"/>
      <c r="B67" s="10" t="s">
        <v>57</v>
      </c>
      <c r="C67" s="188">
        <f>0.5*G64+0.3*P65+0.2*J66</f>
        <v>0.98568823915912895</v>
      </c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90" t="s">
        <v>147</v>
      </c>
      <c r="O67" s="190"/>
      <c r="P67" s="190"/>
    </row>
    <row r="68" spans="1:16">
      <c r="A68" s="191" t="s">
        <v>90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3"/>
    </row>
    <row r="69" spans="1:16">
      <c r="A69" s="173" t="s">
        <v>91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5"/>
    </row>
    <row r="70" spans="1:16" ht="33.75" customHeight="1">
      <c r="A70" s="65"/>
      <c r="B70" s="170" t="s">
        <v>93</v>
      </c>
      <c r="C70" s="171"/>
      <c r="D70" s="171"/>
      <c r="E70" s="171"/>
      <c r="F70" s="171"/>
      <c r="G70" s="172"/>
      <c r="H70" s="15" t="s">
        <v>25</v>
      </c>
      <c r="I70" s="15" t="s">
        <v>25</v>
      </c>
      <c r="J70" s="58" t="s">
        <v>25</v>
      </c>
      <c r="K70" s="58" t="s">
        <v>25</v>
      </c>
      <c r="L70" s="58" t="s">
        <v>25</v>
      </c>
      <c r="M70" s="58" t="s">
        <v>25</v>
      </c>
      <c r="N70" s="58" t="s">
        <v>25</v>
      </c>
      <c r="O70" s="58" t="s">
        <v>25</v>
      </c>
      <c r="P70" s="58" t="s">
        <v>25</v>
      </c>
    </row>
    <row r="71" spans="1:16">
      <c r="A71" s="16"/>
      <c r="B71" s="69"/>
      <c r="C71" s="76">
        <v>71.7</v>
      </c>
      <c r="D71" s="76">
        <v>71.7</v>
      </c>
      <c r="E71" s="70">
        <v>1</v>
      </c>
      <c r="F71" s="72" t="s">
        <v>25</v>
      </c>
      <c r="G71" s="71" t="s">
        <v>25</v>
      </c>
      <c r="H71" s="15" t="s">
        <v>25</v>
      </c>
      <c r="I71" s="15" t="s">
        <v>25</v>
      </c>
      <c r="J71" s="58" t="s">
        <v>25</v>
      </c>
      <c r="K71" s="58" t="s">
        <v>25</v>
      </c>
      <c r="L71" s="58" t="s">
        <v>25</v>
      </c>
      <c r="M71" s="58" t="s">
        <v>25</v>
      </c>
      <c r="N71" s="58" t="s">
        <v>25</v>
      </c>
      <c r="O71" s="58" t="s">
        <v>25</v>
      </c>
      <c r="P71" s="58" t="s">
        <v>25</v>
      </c>
    </row>
    <row r="72" spans="1:16" ht="33" customHeight="1">
      <c r="A72" s="16"/>
      <c r="B72" s="170" t="s">
        <v>94</v>
      </c>
      <c r="C72" s="171"/>
      <c r="D72" s="171"/>
      <c r="E72" s="171"/>
      <c r="F72" s="171"/>
      <c r="G72" s="172"/>
      <c r="H72" s="19" t="s">
        <v>25</v>
      </c>
      <c r="I72" s="19" t="s">
        <v>25</v>
      </c>
      <c r="J72" s="49" t="s">
        <v>25</v>
      </c>
      <c r="K72" s="49" t="s">
        <v>25</v>
      </c>
      <c r="L72" s="49" t="s">
        <v>25</v>
      </c>
      <c r="M72" s="49" t="s">
        <v>25</v>
      </c>
      <c r="N72" s="49" t="s">
        <v>25</v>
      </c>
      <c r="O72" s="49" t="s">
        <v>25</v>
      </c>
      <c r="P72" s="49" t="s">
        <v>25</v>
      </c>
    </row>
    <row r="73" spans="1:16">
      <c r="A73" s="16"/>
      <c r="B73" s="69"/>
      <c r="C73" s="75">
        <v>83.4</v>
      </c>
      <c r="D73" s="75">
        <v>83.4</v>
      </c>
      <c r="E73" s="70">
        <v>1</v>
      </c>
      <c r="F73" s="72" t="s">
        <v>25</v>
      </c>
      <c r="G73" s="73" t="s">
        <v>25</v>
      </c>
      <c r="H73" s="19" t="s">
        <v>25</v>
      </c>
      <c r="I73" s="19" t="s">
        <v>25</v>
      </c>
      <c r="J73" s="49" t="s">
        <v>25</v>
      </c>
      <c r="K73" s="49" t="s">
        <v>25</v>
      </c>
      <c r="L73" s="49" t="s">
        <v>25</v>
      </c>
      <c r="M73" s="49" t="s">
        <v>25</v>
      </c>
      <c r="N73" s="49" t="s">
        <v>25</v>
      </c>
      <c r="O73" s="49" t="s">
        <v>25</v>
      </c>
      <c r="P73" s="49" t="s">
        <v>25</v>
      </c>
    </row>
    <row r="74" spans="1:16" ht="33" customHeight="1">
      <c r="A74" s="16"/>
      <c r="B74" s="170" t="s">
        <v>95</v>
      </c>
      <c r="C74" s="171"/>
      <c r="D74" s="171"/>
      <c r="E74" s="171"/>
      <c r="F74" s="171"/>
      <c r="G74" s="172"/>
      <c r="H74" s="18" t="s">
        <v>25</v>
      </c>
      <c r="I74" s="18" t="s">
        <v>25</v>
      </c>
      <c r="J74" s="47" t="s">
        <v>25</v>
      </c>
      <c r="K74" s="47" t="s">
        <v>25</v>
      </c>
      <c r="L74" s="47" t="s">
        <v>25</v>
      </c>
      <c r="M74" s="47" t="s">
        <v>25</v>
      </c>
      <c r="N74" s="47" t="s">
        <v>25</v>
      </c>
      <c r="O74" s="47" t="s">
        <v>25</v>
      </c>
      <c r="P74" s="47" t="s">
        <v>25</v>
      </c>
    </row>
    <row r="75" spans="1:16">
      <c r="A75" s="16"/>
      <c r="B75" s="69"/>
      <c r="C75" s="75">
        <v>0.14000000000000001</v>
      </c>
      <c r="D75" s="75">
        <v>0.14000000000000001</v>
      </c>
      <c r="E75" s="70">
        <v>1</v>
      </c>
      <c r="F75" s="72" t="s">
        <v>25</v>
      </c>
      <c r="G75" s="72" t="s">
        <v>25</v>
      </c>
      <c r="H75" s="18" t="s">
        <v>25</v>
      </c>
      <c r="I75" s="18" t="s">
        <v>25</v>
      </c>
      <c r="J75" s="47" t="s">
        <v>25</v>
      </c>
      <c r="K75" s="47" t="s">
        <v>25</v>
      </c>
      <c r="L75" s="47" t="s">
        <v>25</v>
      </c>
      <c r="M75" s="47" t="s">
        <v>25</v>
      </c>
      <c r="N75" s="47" t="s">
        <v>25</v>
      </c>
      <c r="O75" s="47" t="s">
        <v>25</v>
      </c>
      <c r="P75" s="47" t="s">
        <v>25</v>
      </c>
    </row>
    <row r="76" spans="1:16" ht="47.25" customHeight="1">
      <c r="A76" s="16"/>
      <c r="B76" s="170" t="s">
        <v>176</v>
      </c>
      <c r="C76" s="171"/>
      <c r="D76" s="171"/>
      <c r="E76" s="171"/>
      <c r="F76" s="171"/>
      <c r="G76" s="172"/>
      <c r="H76" s="15" t="s">
        <v>25</v>
      </c>
      <c r="I76" s="15" t="s">
        <v>25</v>
      </c>
      <c r="J76" s="58" t="s">
        <v>25</v>
      </c>
      <c r="K76" s="58" t="s">
        <v>25</v>
      </c>
      <c r="L76" s="58" t="s">
        <v>25</v>
      </c>
      <c r="M76" s="58" t="s">
        <v>25</v>
      </c>
      <c r="N76" s="58" t="s">
        <v>25</v>
      </c>
      <c r="O76" s="58" t="s">
        <v>25</v>
      </c>
      <c r="P76" s="58" t="s">
        <v>25</v>
      </c>
    </row>
    <row r="77" spans="1:16">
      <c r="A77" s="16"/>
      <c r="B77" s="68"/>
      <c r="C77" s="164">
        <v>17.88</v>
      </c>
      <c r="D77" s="164">
        <v>17.82</v>
      </c>
      <c r="E77" s="70">
        <f>D77/C77</f>
        <v>0.99664429530201348</v>
      </c>
      <c r="F77" s="70" t="s">
        <v>25</v>
      </c>
      <c r="G77" s="70" t="s">
        <v>25</v>
      </c>
      <c r="H77" s="15" t="s">
        <v>25</v>
      </c>
      <c r="I77" s="15" t="s">
        <v>25</v>
      </c>
      <c r="J77" s="58" t="s">
        <v>25</v>
      </c>
      <c r="K77" s="58" t="s">
        <v>25</v>
      </c>
      <c r="L77" s="58" t="s">
        <v>25</v>
      </c>
      <c r="M77" s="58" t="s">
        <v>25</v>
      </c>
      <c r="N77" s="58" t="s">
        <v>25</v>
      </c>
      <c r="O77" s="58" t="s">
        <v>25</v>
      </c>
      <c r="P77" s="58" t="s">
        <v>25</v>
      </c>
    </row>
    <row r="78" spans="1:16" ht="32.25" customHeight="1">
      <c r="A78" s="153"/>
      <c r="B78" s="170" t="s">
        <v>180</v>
      </c>
      <c r="C78" s="171"/>
      <c r="D78" s="171"/>
      <c r="E78" s="171"/>
      <c r="F78" s="171"/>
      <c r="G78" s="172"/>
      <c r="H78" s="152" t="s">
        <v>25</v>
      </c>
      <c r="I78" s="152" t="s">
        <v>25</v>
      </c>
      <c r="J78" s="156" t="s">
        <v>25</v>
      </c>
      <c r="K78" s="156" t="s">
        <v>25</v>
      </c>
      <c r="L78" s="156" t="s">
        <v>25</v>
      </c>
      <c r="M78" s="156" t="s">
        <v>25</v>
      </c>
      <c r="N78" s="156" t="s">
        <v>25</v>
      </c>
      <c r="O78" s="156" t="s">
        <v>25</v>
      </c>
      <c r="P78" s="156" t="s">
        <v>25</v>
      </c>
    </row>
    <row r="79" spans="1:16">
      <c r="A79" s="153"/>
      <c r="B79" s="152"/>
      <c r="C79" s="108">
        <v>15.1</v>
      </c>
      <c r="D79" s="108">
        <v>14.9</v>
      </c>
      <c r="E79" s="155">
        <f>D79/C79</f>
        <v>0.98675496688741726</v>
      </c>
      <c r="F79" s="155" t="s">
        <v>25</v>
      </c>
      <c r="G79" s="155" t="s">
        <v>25</v>
      </c>
      <c r="H79" s="152" t="s">
        <v>25</v>
      </c>
      <c r="I79" s="152" t="s">
        <v>25</v>
      </c>
      <c r="J79" s="156" t="s">
        <v>25</v>
      </c>
      <c r="K79" s="156" t="s">
        <v>25</v>
      </c>
      <c r="L79" s="156" t="s">
        <v>25</v>
      </c>
      <c r="M79" s="156" t="s">
        <v>25</v>
      </c>
      <c r="N79" s="156" t="s">
        <v>25</v>
      </c>
      <c r="O79" s="156" t="s">
        <v>25</v>
      </c>
      <c r="P79" s="156" t="s">
        <v>25</v>
      </c>
    </row>
    <row r="80" spans="1:16" ht="18" customHeight="1">
      <c r="A80" s="153"/>
      <c r="B80" s="170" t="s">
        <v>181</v>
      </c>
      <c r="C80" s="171"/>
      <c r="D80" s="171"/>
      <c r="E80" s="171"/>
      <c r="F80" s="171"/>
      <c r="G80" s="172"/>
      <c r="H80" s="152" t="s">
        <v>25</v>
      </c>
      <c r="I80" s="152" t="s">
        <v>25</v>
      </c>
      <c r="J80" s="156" t="s">
        <v>25</v>
      </c>
      <c r="K80" s="156" t="s">
        <v>25</v>
      </c>
      <c r="L80" s="156" t="s">
        <v>25</v>
      </c>
      <c r="M80" s="156" t="s">
        <v>25</v>
      </c>
      <c r="N80" s="156" t="s">
        <v>25</v>
      </c>
      <c r="O80" s="156" t="s">
        <v>25</v>
      </c>
      <c r="P80" s="156" t="s">
        <v>25</v>
      </c>
    </row>
    <row r="81" spans="1:16">
      <c r="A81" s="153"/>
      <c r="B81" s="152"/>
      <c r="C81" s="164">
        <v>2.78</v>
      </c>
      <c r="D81" s="164">
        <v>2.92</v>
      </c>
      <c r="E81" s="155">
        <v>1</v>
      </c>
      <c r="F81" s="155" t="s">
        <v>25</v>
      </c>
      <c r="G81" s="155" t="s">
        <v>25</v>
      </c>
      <c r="H81" s="152" t="s">
        <v>25</v>
      </c>
      <c r="I81" s="152" t="s">
        <v>25</v>
      </c>
      <c r="J81" s="156" t="s">
        <v>25</v>
      </c>
      <c r="K81" s="156" t="s">
        <v>25</v>
      </c>
      <c r="L81" s="156" t="s">
        <v>25</v>
      </c>
      <c r="M81" s="156" t="s">
        <v>25</v>
      </c>
      <c r="N81" s="156" t="s">
        <v>25</v>
      </c>
      <c r="O81" s="156" t="s">
        <v>25</v>
      </c>
      <c r="P81" s="156" t="s">
        <v>25</v>
      </c>
    </row>
    <row r="82" spans="1:16" ht="46.5" customHeight="1">
      <c r="A82" s="16"/>
      <c r="B82" s="170" t="s">
        <v>177</v>
      </c>
      <c r="C82" s="171"/>
      <c r="D82" s="171"/>
      <c r="E82" s="171"/>
      <c r="F82" s="171"/>
      <c r="G82" s="172"/>
      <c r="H82" s="15" t="s">
        <v>25</v>
      </c>
      <c r="I82" s="15" t="s">
        <v>25</v>
      </c>
      <c r="J82" s="58" t="s">
        <v>25</v>
      </c>
      <c r="K82" s="58" t="s">
        <v>25</v>
      </c>
      <c r="L82" s="58" t="s">
        <v>25</v>
      </c>
      <c r="M82" s="58" t="s">
        <v>25</v>
      </c>
      <c r="N82" s="58" t="s">
        <v>25</v>
      </c>
      <c r="O82" s="58" t="s">
        <v>25</v>
      </c>
      <c r="P82" s="58" t="s">
        <v>25</v>
      </c>
    </row>
    <row r="83" spans="1:16">
      <c r="A83" s="16"/>
      <c r="B83" s="68"/>
      <c r="C83" s="164">
        <v>16.86</v>
      </c>
      <c r="D83" s="164">
        <f>D85+D87</f>
        <v>16.2</v>
      </c>
      <c r="E83" s="70">
        <f>D83/C83</f>
        <v>0.96085409252669041</v>
      </c>
      <c r="F83" s="70" t="s">
        <v>25</v>
      </c>
      <c r="G83" s="70" t="s">
        <v>25</v>
      </c>
      <c r="H83" s="15" t="s">
        <v>25</v>
      </c>
      <c r="I83" s="15" t="s">
        <v>25</v>
      </c>
      <c r="J83" s="58" t="s">
        <v>25</v>
      </c>
      <c r="K83" s="58" t="s">
        <v>25</v>
      </c>
      <c r="L83" s="58" t="s">
        <v>25</v>
      </c>
      <c r="M83" s="58" t="s">
        <v>25</v>
      </c>
      <c r="N83" s="58" t="s">
        <v>25</v>
      </c>
      <c r="O83" s="58" t="s">
        <v>25</v>
      </c>
      <c r="P83" s="58" t="s">
        <v>25</v>
      </c>
    </row>
    <row r="84" spans="1:16" ht="28.5" customHeight="1">
      <c r="A84" s="153"/>
      <c r="B84" s="170" t="s">
        <v>178</v>
      </c>
      <c r="C84" s="171"/>
      <c r="D84" s="171"/>
      <c r="E84" s="171"/>
      <c r="F84" s="171"/>
      <c r="G84" s="172"/>
      <c r="H84" s="152" t="s">
        <v>25</v>
      </c>
      <c r="I84" s="152" t="s">
        <v>25</v>
      </c>
      <c r="J84" s="156" t="s">
        <v>25</v>
      </c>
      <c r="K84" s="156" t="s">
        <v>25</v>
      </c>
      <c r="L84" s="156" t="s">
        <v>25</v>
      </c>
      <c r="M84" s="156" t="s">
        <v>25</v>
      </c>
      <c r="N84" s="156" t="s">
        <v>25</v>
      </c>
      <c r="O84" s="156" t="s">
        <v>25</v>
      </c>
      <c r="P84" s="156" t="s">
        <v>25</v>
      </c>
    </row>
    <row r="85" spans="1:16">
      <c r="A85" s="153"/>
      <c r="B85" s="152"/>
      <c r="C85" s="108">
        <v>15.1</v>
      </c>
      <c r="D85" s="164">
        <v>14.9</v>
      </c>
      <c r="E85" s="155">
        <f>D85/C85</f>
        <v>0.98675496688741726</v>
      </c>
      <c r="F85" s="155" t="s">
        <v>25</v>
      </c>
      <c r="G85" s="155" t="s">
        <v>25</v>
      </c>
      <c r="H85" s="152" t="s">
        <v>25</v>
      </c>
      <c r="I85" s="152" t="s">
        <v>25</v>
      </c>
      <c r="J85" s="156" t="s">
        <v>25</v>
      </c>
      <c r="K85" s="156" t="s">
        <v>25</v>
      </c>
      <c r="L85" s="156" t="s">
        <v>25</v>
      </c>
      <c r="M85" s="156" t="s">
        <v>25</v>
      </c>
      <c r="N85" s="156" t="s">
        <v>25</v>
      </c>
      <c r="O85" s="156" t="s">
        <v>25</v>
      </c>
      <c r="P85" s="156" t="s">
        <v>25</v>
      </c>
    </row>
    <row r="86" spans="1:16" ht="21" customHeight="1">
      <c r="A86" s="153"/>
      <c r="B86" s="170" t="s">
        <v>179</v>
      </c>
      <c r="C86" s="171"/>
      <c r="D86" s="171"/>
      <c r="E86" s="171"/>
      <c r="F86" s="171"/>
      <c r="G86" s="172"/>
      <c r="H86" s="152" t="s">
        <v>25</v>
      </c>
      <c r="I86" s="152" t="s">
        <v>25</v>
      </c>
      <c r="J86" s="156" t="s">
        <v>25</v>
      </c>
      <c r="K86" s="156" t="s">
        <v>25</v>
      </c>
      <c r="L86" s="156" t="s">
        <v>25</v>
      </c>
      <c r="M86" s="156" t="s">
        <v>25</v>
      </c>
      <c r="N86" s="156" t="s">
        <v>25</v>
      </c>
      <c r="O86" s="156" t="s">
        <v>25</v>
      </c>
      <c r="P86" s="156" t="s">
        <v>25</v>
      </c>
    </row>
    <row r="87" spans="1:16">
      <c r="A87" s="153"/>
      <c r="B87" s="152"/>
      <c r="C87" s="164">
        <v>1.76</v>
      </c>
      <c r="D87" s="164">
        <v>1.3</v>
      </c>
      <c r="E87" s="155">
        <f>D87/C87</f>
        <v>0.73863636363636365</v>
      </c>
      <c r="F87" s="155" t="s">
        <v>25</v>
      </c>
      <c r="G87" s="155" t="s">
        <v>25</v>
      </c>
      <c r="H87" s="152" t="s">
        <v>25</v>
      </c>
      <c r="I87" s="152" t="s">
        <v>25</v>
      </c>
      <c r="J87" s="156" t="s">
        <v>25</v>
      </c>
      <c r="K87" s="156" t="s">
        <v>25</v>
      </c>
      <c r="L87" s="156" t="s">
        <v>25</v>
      </c>
      <c r="M87" s="156" t="s">
        <v>25</v>
      </c>
      <c r="N87" s="156" t="s">
        <v>25</v>
      </c>
      <c r="O87" s="156" t="s">
        <v>25</v>
      </c>
      <c r="P87" s="156" t="s">
        <v>25</v>
      </c>
    </row>
    <row r="88" spans="1:16" ht="60.75" customHeight="1">
      <c r="A88" s="16"/>
      <c r="B88" s="170" t="s">
        <v>182</v>
      </c>
      <c r="C88" s="171"/>
      <c r="D88" s="171"/>
      <c r="E88" s="171"/>
      <c r="F88" s="171"/>
      <c r="G88" s="172"/>
      <c r="H88" s="15" t="s">
        <v>25</v>
      </c>
      <c r="I88" s="15" t="s">
        <v>25</v>
      </c>
      <c r="J88" s="58" t="s">
        <v>25</v>
      </c>
      <c r="K88" s="58" t="s">
        <v>25</v>
      </c>
      <c r="L88" s="58" t="s">
        <v>25</v>
      </c>
      <c r="M88" s="58" t="s">
        <v>25</v>
      </c>
      <c r="N88" s="58" t="s">
        <v>25</v>
      </c>
      <c r="O88" s="58" t="s">
        <v>25</v>
      </c>
      <c r="P88" s="58" t="s">
        <v>25</v>
      </c>
    </row>
    <row r="89" spans="1:16">
      <c r="A89" s="16"/>
      <c r="B89" s="68"/>
      <c r="C89" s="164">
        <v>1.02</v>
      </c>
      <c r="D89" s="164">
        <v>1.62</v>
      </c>
      <c r="E89" s="70">
        <v>1</v>
      </c>
      <c r="F89" s="70" t="s">
        <v>25</v>
      </c>
      <c r="G89" s="70" t="s">
        <v>25</v>
      </c>
      <c r="H89" s="15" t="s">
        <v>25</v>
      </c>
      <c r="I89" s="15" t="s">
        <v>25</v>
      </c>
      <c r="J89" s="58" t="s">
        <v>25</v>
      </c>
      <c r="K89" s="58" t="s">
        <v>25</v>
      </c>
      <c r="L89" s="58" t="s">
        <v>25</v>
      </c>
      <c r="M89" s="58" t="s">
        <v>25</v>
      </c>
      <c r="N89" s="58" t="s">
        <v>25</v>
      </c>
      <c r="O89" s="58" t="s">
        <v>25</v>
      </c>
      <c r="P89" s="58" t="s">
        <v>25</v>
      </c>
    </row>
    <row r="90" spans="1:16" ht="30" customHeight="1">
      <c r="A90" s="153"/>
      <c r="B90" s="170" t="s">
        <v>183</v>
      </c>
      <c r="C90" s="171"/>
      <c r="D90" s="171"/>
      <c r="E90" s="171"/>
      <c r="F90" s="171"/>
      <c r="G90" s="172"/>
      <c r="H90" s="152" t="s">
        <v>25</v>
      </c>
      <c r="I90" s="152" t="s">
        <v>25</v>
      </c>
      <c r="J90" s="156" t="s">
        <v>25</v>
      </c>
      <c r="K90" s="156" t="s">
        <v>25</v>
      </c>
      <c r="L90" s="156" t="s">
        <v>25</v>
      </c>
      <c r="M90" s="156" t="s">
        <v>25</v>
      </c>
      <c r="N90" s="156" t="s">
        <v>25</v>
      </c>
      <c r="O90" s="156" t="s">
        <v>25</v>
      </c>
      <c r="P90" s="156" t="s">
        <v>25</v>
      </c>
    </row>
    <row r="91" spans="1:16">
      <c r="A91" s="153"/>
      <c r="B91" s="152"/>
      <c r="C91" s="155" t="s">
        <v>25</v>
      </c>
      <c r="D91" s="155" t="s">
        <v>25</v>
      </c>
      <c r="E91" s="155" t="s">
        <v>25</v>
      </c>
      <c r="F91" s="155" t="s">
        <v>25</v>
      </c>
      <c r="G91" s="155" t="s">
        <v>25</v>
      </c>
      <c r="H91" s="152" t="s">
        <v>25</v>
      </c>
      <c r="I91" s="152" t="s">
        <v>25</v>
      </c>
      <c r="J91" s="156" t="s">
        <v>25</v>
      </c>
      <c r="K91" s="156" t="s">
        <v>25</v>
      </c>
      <c r="L91" s="156" t="s">
        <v>25</v>
      </c>
      <c r="M91" s="156" t="s">
        <v>25</v>
      </c>
      <c r="N91" s="156" t="s">
        <v>25</v>
      </c>
      <c r="O91" s="156" t="s">
        <v>25</v>
      </c>
      <c r="P91" s="156" t="s">
        <v>25</v>
      </c>
    </row>
    <row r="92" spans="1:16" ht="21.75" customHeight="1">
      <c r="A92" s="153"/>
      <c r="B92" s="170" t="s">
        <v>184</v>
      </c>
      <c r="C92" s="171"/>
      <c r="D92" s="171"/>
      <c r="E92" s="171"/>
      <c r="F92" s="171"/>
      <c r="G92" s="172"/>
      <c r="H92" s="152" t="s">
        <v>25</v>
      </c>
      <c r="I92" s="152" t="s">
        <v>25</v>
      </c>
      <c r="J92" s="156" t="s">
        <v>25</v>
      </c>
      <c r="K92" s="156" t="s">
        <v>25</v>
      </c>
      <c r="L92" s="156" t="s">
        <v>25</v>
      </c>
      <c r="M92" s="156" t="s">
        <v>25</v>
      </c>
      <c r="N92" s="156" t="s">
        <v>25</v>
      </c>
      <c r="O92" s="156" t="s">
        <v>25</v>
      </c>
      <c r="P92" s="156" t="s">
        <v>25</v>
      </c>
    </row>
    <row r="93" spans="1:16">
      <c r="A93" s="153"/>
      <c r="B93" s="152"/>
      <c r="C93" s="164">
        <v>1.02</v>
      </c>
      <c r="D93" s="164">
        <v>1.62</v>
      </c>
      <c r="E93" s="155">
        <v>1</v>
      </c>
      <c r="F93" s="155" t="s">
        <v>25</v>
      </c>
      <c r="G93" s="155" t="s">
        <v>25</v>
      </c>
      <c r="H93" s="152" t="s">
        <v>25</v>
      </c>
      <c r="I93" s="152" t="s">
        <v>25</v>
      </c>
      <c r="J93" s="156" t="s">
        <v>25</v>
      </c>
      <c r="K93" s="156" t="s">
        <v>25</v>
      </c>
      <c r="L93" s="156" t="s">
        <v>25</v>
      </c>
      <c r="M93" s="156" t="s">
        <v>25</v>
      </c>
      <c r="N93" s="156" t="s">
        <v>25</v>
      </c>
      <c r="O93" s="156" t="s">
        <v>25</v>
      </c>
      <c r="P93" s="156" t="s">
        <v>25</v>
      </c>
    </row>
    <row r="94" spans="1:16" ht="62.25" customHeight="1">
      <c r="A94" s="16"/>
      <c r="B94" s="170" t="s">
        <v>185</v>
      </c>
      <c r="C94" s="171"/>
      <c r="D94" s="171"/>
      <c r="E94" s="171"/>
      <c r="F94" s="171"/>
      <c r="G94" s="172"/>
      <c r="H94" s="15" t="s">
        <v>25</v>
      </c>
      <c r="I94" s="15" t="s">
        <v>25</v>
      </c>
      <c r="J94" s="58" t="s">
        <v>25</v>
      </c>
      <c r="K94" s="58" t="s">
        <v>25</v>
      </c>
      <c r="L94" s="58" t="s">
        <v>25</v>
      </c>
      <c r="M94" s="58" t="s">
        <v>25</v>
      </c>
      <c r="N94" s="58" t="s">
        <v>25</v>
      </c>
      <c r="O94" s="58" t="s">
        <v>25</v>
      </c>
      <c r="P94" s="58" t="s">
        <v>25</v>
      </c>
    </row>
    <row r="95" spans="1:16">
      <c r="A95" s="16"/>
      <c r="B95" s="68"/>
      <c r="C95" s="76">
        <v>363.3</v>
      </c>
      <c r="D95" s="76">
        <v>561.70000000000005</v>
      </c>
      <c r="E95" s="70">
        <v>1</v>
      </c>
      <c r="F95" s="70" t="s">
        <v>25</v>
      </c>
      <c r="G95" s="70" t="s">
        <v>25</v>
      </c>
      <c r="H95" s="15" t="s">
        <v>25</v>
      </c>
      <c r="I95" s="15" t="s">
        <v>25</v>
      </c>
      <c r="J95" s="58" t="s">
        <v>25</v>
      </c>
      <c r="K95" s="58" t="s">
        <v>25</v>
      </c>
      <c r="L95" s="58" t="s">
        <v>25</v>
      </c>
      <c r="M95" s="58" t="s">
        <v>25</v>
      </c>
      <c r="N95" s="58" t="s">
        <v>25</v>
      </c>
      <c r="O95" s="58" t="s">
        <v>25</v>
      </c>
      <c r="P95" s="58" t="s">
        <v>25</v>
      </c>
    </row>
    <row r="96" spans="1:16" ht="29.25" customHeight="1">
      <c r="A96" s="153"/>
      <c r="B96" s="170" t="s">
        <v>178</v>
      </c>
      <c r="C96" s="171"/>
      <c r="D96" s="171"/>
      <c r="E96" s="171"/>
      <c r="F96" s="171"/>
      <c r="G96" s="172"/>
      <c r="H96" s="152" t="s">
        <v>25</v>
      </c>
      <c r="I96" s="152" t="s">
        <v>25</v>
      </c>
      <c r="J96" s="156" t="s">
        <v>25</v>
      </c>
      <c r="K96" s="156" t="s">
        <v>25</v>
      </c>
      <c r="L96" s="156" t="s">
        <v>25</v>
      </c>
      <c r="M96" s="156" t="s">
        <v>25</v>
      </c>
      <c r="N96" s="156" t="s">
        <v>25</v>
      </c>
      <c r="O96" s="156" t="s">
        <v>25</v>
      </c>
      <c r="P96" s="156" t="s">
        <v>25</v>
      </c>
    </row>
    <row r="97" spans="1:19">
      <c r="A97" s="153"/>
      <c r="B97" s="152"/>
      <c r="C97" s="108">
        <v>255.5</v>
      </c>
      <c r="D97" s="108">
        <v>255.5</v>
      </c>
      <c r="E97" s="155">
        <f>D97/C97</f>
        <v>1</v>
      </c>
      <c r="F97" s="155" t="s">
        <v>25</v>
      </c>
      <c r="G97" s="155" t="s">
        <v>25</v>
      </c>
      <c r="H97" s="152" t="s">
        <v>25</v>
      </c>
      <c r="I97" s="152" t="s">
        <v>25</v>
      </c>
      <c r="J97" s="156" t="s">
        <v>25</v>
      </c>
      <c r="K97" s="156" t="s">
        <v>25</v>
      </c>
      <c r="L97" s="156" t="s">
        <v>25</v>
      </c>
      <c r="M97" s="156" t="s">
        <v>25</v>
      </c>
      <c r="N97" s="156" t="s">
        <v>25</v>
      </c>
      <c r="O97" s="156" t="s">
        <v>25</v>
      </c>
      <c r="P97" s="156" t="s">
        <v>25</v>
      </c>
    </row>
    <row r="98" spans="1:19">
      <c r="A98" s="153"/>
      <c r="B98" s="170" t="s">
        <v>179</v>
      </c>
      <c r="C98" s="171"/>
      <c r="D98" s="171"/>
      <c r="E98" s="171"/>
      <c r="F98" s="171"/>
      <c r="G98" s="172"/>
      <c r="H98" s="152"/>
      <c r="I98" s="152"/>
      <c r="J98" s="156"/>
      <c r="K98" s="156"/>
      <c r="L98" s="156"/>
      <c r="M98" s="156"/>
      <c r="N98" s="156"/>
      <c r="O98" s="156"/>
      <c r="P98" s="156"/>
    </row>
    <row r="99" spans="1:19">
      <c r="A99" s="153"/>
      <c r="B99" s="152"/>
      <c r="C99" s="108">
        <v>107.8</v>
      </c>
      <c r="D99" s="108">
        <v>306.2</v>
      </c>
      <c r="E99" s="155">
        <v>1</v>
      </c>
      <c r="F99" s="155" t="s">
        <v>25</v>
      </c>
      <c r="G99" s="155" t="s">
        <v>25</v>
      </c>
      <c r="H99" s="152"/>
      <c r="I99" s="152"/>
      <c r="J99" s="156"/>
      <c r="K99" s="156"/>
      <c r="L99" s="156"/>
      <c r="M99" s="156"/>
      <c r="N99" s="156"/>
      <c r="O99" s="156"/>
      <c r="P99" s="156"/>
    </row>
    <row r="100" spans="1:19" ht="48" customHeight="1">
      <c r="A100" s="16"/>
      <c r="B100" s="170" t="s">
        <v>156</v>
      </c>
      <c r="C100" s="171"/>
      <c r="D100" s="171"/>
      <c r="E100" s="171"/>
      <c r="F100" s="171"/>
      <c r="G100" s="172"/>
      <c r="H100" s="15" t="s">
        <v>25</v>
      </c>
      <c r="I100" s="15" t="s">
        <v>25</v>
      </c>
      <c r="J100" s="58" t="s">
        <v>25</v>
      </c>
      <c r="K100" s="58" t="s">
        <v>25</v>
      </c>
      <c r="L100" s="58" t="s">
        <v>25</v>
      </c>
      <c r="M100" s="58" t="s">
        <v>25</v>
      </c>
      <c r="N100" s="58" t="s">
        <v>25</v>
      </c>
      <c r="O100" s="58" t="s">
        <v>25</v>
      </c>
      <c r="P100" s="58" t="s">
        <v>25</v>
      </c>
    </row>
    <row r="101" spans="1:19">
      <c r="A101" s="16"/>
      <c r="B101" s="68"/>
      <c r="C101" s="164">
        <v>43.25</v>
      </c>
      <c r="D101" s="164">
        <v>43.25</v>
      </c>
      <c r="E101" s="70">
        <f>D101/C101</f>
        <v>1</v>
      </c>
      <c r="F101" s="70" t="s">
        <v>25</v>
      </c>
      <c r="G101" s="70" t="s">
        <v>25</v>
      </c>
      <c r="H101" s="15" t="s">
        <v>25</v>
      </c>
      <c r="I101" s="15" t="s">
        <v>25</v>
      </c>
      <c r="J101" s="58" t="s">
        <v>25</v>
      </c>
      <c r="K101" s="58" t="s">
        <v>25</v>
      </c>
      <c r="L101" s="58" t="s">
        <v>25</v>
      </c>
      <c r="M101" s="58" t="s">
        <v>25</v>
      </c>
      <c r="N101" s="58" t="s">
        <v>25</v>
      </c>
      <c r="O101" s="58" t="s">
        <v>25</v>
      </c>
      <c r="P101" s="58" t="s">
        <v>25</v>
      </c>
    </row>
    <row r="102" spans="1:19" ht="84">
      <c r="A102" s="16"/>
      <c r="B102" s="20" t="s">
        <v>96</v>
      </c>
      <c r="C102" s="9" t="s">
        <v>25</v>
      </c>
      <c r="D102" s="9" t="s">
        <v>25</v>
      </c>
      <c r="E102" s="74">
        <f>(E71+E73+E75+E77+E79+E81+E83+E85+E87+E89+E93+E95+E97+E99+E101)/15</f>
        <v>0.9779763123493268</v>
      </c>
      <c r="F102" s="41" t="s">
        <v>25</v>
      </c>
      <c r="G102" s="41" t="s">
        <v>25</v>
      </c>
      <c r="H102" s="9" t="s">
        <v>25</v>
      </c>
      <c r="I102" s="9" t="s">
        <v>25</v>
      </c>
      <c r="J102" s="41" t="s">
        <v>25</v>
      </c>
      <c r="K102" s="41" t="s">
        <v>25</v>
      </c>
      <c r="L102" s="41" t="s">
        <v>25</v>
      </c>
      <c r="M102" s="41" t="s">
        <v>25</v>
      </c>
      <c r="N102" s="41" t="s">
        <v>25</v>
      </c>
      <c r="O102" s="41" t="s">
        <v>25</v>
      </c>
      <c r="P102" s="41" t="s">
        <v>25</v>
      </c>
    </row>
    <row r="103" spans="1:19" ht="48">
      <c r="A103" s="16"/>
      <c r="B103" s="20" t="s">
        <v>97</v>
      </c>
      <c r="C103" s="9" t="s">
        <v>25</v>
      </c>
      <c r="D103" s="9" t="s">
        <v>25</v>
      </c>
      <c r="E103" s="41" t="s">
        <v>25</v>
      </c>
      <c r="F103" s="41" t="s">
        <v>25</v>
      </c>
      <c r="G103" s="41" t="s">
        <v>25</v>
      </c>
      <c r="H103" s="77">
        <v>7</v>
      </c>
      <c r="I103" s="77">
        <v>7</v>
      </c>
      <c r="J103" s="78">
        <f>I103/H103</f>
        <v>1</v>
      </c>
      <c r="K103" s="41" t="s">
        <v>25</v>
      </c>
      <c r="L103" s="41" t="s">
        <v>25</v>
      </c>
      <c r="M103" s="41" t="s">
        <v>25</v>
      </c>
      <c r="N103" s="41" t="s">
        <v>25</v>
      </c>
      <c r="O103" s="41" t="s">
        <v>25</v>
      </c>
      <c r="P103" s="41" t="s">
        <v>25</v>
      </c>
    </row>
    <row r="104" spans="1:19">
      <c r="A104" s="173" t="s">
        <v>98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5"/>
    </row>
    <row r="105" spans="1:19" ht="33" customHeight="1">
      <c r="A105" s="65"/>
      <c r="B105" s="170" t="s">
        <v>94</v>
      </c>
      <c r="C105" s="171"/>
      <c r="D105" s="171"/>
      <c r="E105" s="171"/>
      <c r="F105" s="171"/>
      <c r="G105" s="172"/>
      <c r="H105" s="15" t="s">
        <v>25</v>
      </c>
      <c r="I105" s="15" t="s">
        <v>25</v>
      </c>
      <c r="J105" s="58" t="s">
        <v>25</v>
      </c>
      <c r="K105" s="58" t="s">
        <v>25</v>
      </c>
      <c r="L105" s="58" t="s">
        <v>25</v>
      </c>
      <c r="M105" s="58" t="s">
        <v>25</v>
      </c>
      <c r="N105" s="58" t="s">
        <v>25</v>
      </c>
      <c r="O105" s="58" t="s">
        <v>25</v>
      </c>
      <c r="P105" s="58" t="s">
        <v>25</v>
      </c>
    </row>
    <row r="106" spans="1:19">
      <c r="A106" s="16"/>
      <c r="B106" s="80"/>
      <c r="C106" s="84">
        <v>83.4</v>
      </c>
      <c r="D106" s="84">
        <v>83.4</v>
      </c>
      <c r="E106" s="81">
        <v>1</v>
      </c>
      <c r="F106" s="83" t="s">
        <v>25</v>
      </c>
      <c r="G106" s="83" t="s">
        <v>25</v>
      </c>
      <c r="H106" s="15" t="s">
        <v>25</v>
      </c>
      <c r="I106" s="15" t="s">
        <v>25</v>
      </c>
      <c r="J106" s="58" t="s">
        <v>25</v>
      </c>
      <c r="K106" s="58" t="s">
        <v>25</v>
      </c>
      <c r="L106" s="58" t="s">
        <v>25</v>
      </c>
      <c r="M106" s="58" t="s">
        <v>25</v>
      </c>
      <c r="N106" s="58" t="s">
        <v>25</v>
      </c>
      <c r="O106" s="58" t="s">
        <v>25</v>
      </c>
      <c r="P106" s="58" t="s">
        <v>25</v>
      </c>
    </row>
    <row r="107" spans="1:19" ht="48" customHeight="1">
      <c r="A107" s="16"/>
      <c r="B107" s="170" t="s">
        <v>186</v>
      </c>
      <c r="C107" s="171"/>
      <c r="D107" s="171"/>
      <c r="E107" s="171"/>
      <c r="F107" s="171"/>
      <c r="G107" s="172"/>
      <c r="H107" s="15" t="s">
        <v>25</v>
      </c>
      <c r="I107" s="15" t="s">
        <v>25</v>
      </c>
      <c r="J107" s="58" t="s">
        <v>25</v>
      </c>
      <c r="K107" s="58" t="s">
        <v>25</v>
      </c>
      <c r="L107" s="58" t="s">
        <v>25</v>
      </c>
      <c r="M107" s="58" t="s">
        <v>25</v>
      </c>
      <c r="N107" s="58" t="s">
        <v>25</v>
      </c>
      <c r="O107" s="58" t="s">
        <v>25</v>
      </c>
      <c r="P107" s="58" t="s">
        <v>25</v>
      </c>
    </row>
    <row r="108" spans="1:19">
      <c r="A108" s="16"/>
      <c r="B108" s="80"/>
      <c r="C108" s="84">
        <v>4</v>
      </c>
      <c r="D108" s="84">
        <v>4</v>
      </c>
      <c r="E108" s="82">
        <v>1</v>
      </c>
      <c r="F108" s="83" t="s">
        <v>25</v>
      </c>
      <c r="G108" s="83" t="s">
        <v>25</v>
      </c>
      <c r="H108" s="15" t="s">
        <v>25</v>
      </c>
      <c r="I108" s="15" t="s">
        <v>25</v>
      </c>
      <c r="J108" s="58" t="s">
        <v>25</v>
      </c>
      <c r="K108" s="58" t="s">
        <v>25</v>
      </c>
      <c r="L108" s="58" t="s">
        <v>25</v>
      </c>
      <c r="M108" s="58" t="s">
        <v>25</v>
      </c>
      <c r="N108" s="58" t="s">
        <v>25</v>
      </c>
      <c r="O108" s="58" t="s">
        <v>25</v>
      </c>
      <c r="P108" s="58" t="s">
        <v>25</v>
      </c>
    </row>
    <row r="109" spans="1:19" ht="31.5" customHeight="1">
      <c r="A109" s="153"/>
      <c r="B109" s="170" t="s">
        <v>187</v>
      </c>
      <c r="C109" s="171"/>
      <c r="D109" s="171"/>
      <c r="E109" s="171"/>
      <c r="F109" s="171"/>
      <c r="G109" s="172"/>
      <c r="H109" s="152"/>
      <c r="I109" s="152"/>
      <c r="J109" s="156"/>
      <c r="K109" s="156"/>
      <c r="L109" s="156"/>
      <c r="M109" s="156"/>
      <c r="N109" s="156"/>
      <c r="O109" s="156"/>
      <c r="P109" s="156"/>
    </row>
    <row r="110" spans="1:19" ht="31.5" customHeight="1">
      <c r="A110" s="153"/>
      <c r="B110" s="163"/>
      <c r="C110" s="239" t="s">
        <v>214</v>
      </c>
      <c r="D110" s="239"/>
      <c r="E110" s="239"/>
      <c r="F110" s="239"/>
      <c r="G110" s="239"/>
      <c r="H110" s="152"/>
      <c r="I110" s="152"/>
      <c r="J110" s="156"/>
      <c r="K110" s="156"/>
      <c r="L110" s="156"/>
      <c r="M110" s="156"/>
      <c r="N110" s="156"/>
      <c r="O110" s="156"/>
      <c r="P110" s="156"/>
    </row>
    <row r="111" spans="1:19" ht="84">
      <c r="A111" s="16"/>
      <c r="B111" s="20" t="s">
        <v>101</v>
      </c>
      <c r="C111" s="9" t="s">
        <v>25</v>
      </c>
      <c r="D111" s="9" t="s">
        <v>25</v>
      </c>
      <c r="E111" s="43">
        <f>(E106+E108)/2</f>
        <v>1</v>
      </c>
      <c r="F111" s="41" t="s">
        <v>25</v>
      </c>
      <c r="G111" s="41" t="s">
        <v>25</v>
      </c>
      <c r="H111" s="9" t="s">
        <v>25</v>
      </c>
      <c r="I111" s="9" t="s">
        <v>25</v>
      </c>
      <c r="J111" s="41" t="s">
        <v>25</v>
      </c>
      <c r="K111" s="41" t="s">
        <v>25</v>
      </c>
      <c r="L111" s="41" t="s">
        <v>25</v>
      </c>
      <c r="M111" s="41" t="s">
        <v>25</v>
      </c>
      <c r="N111" s="41" t="s">
        <v>25</v>
      </c>
      <c r="O111" s="41" t="s">
        <v>25</v>
      </c>
      <c r="P111" s="41" t="s">
        <v>25</v>
      </c>
    </row>
    <row r="112" spans="1:19" ht="48">
      <c r="A112" s="16"/>
      <c r="B112" s="20" t="s">
        <v>102</v>
      </c>
      <c r="C112" s="9" t="s">
        <v>25</v>
      </c>
      <c r="D112" s="9" t="s">
        <v>25</v>
      </c>
      <c r="E112" s="41" t="s">
        <v>25</v>
      </c>
      <c r="F112" s="41" t="s">
        <v>25</v>
      </c>
      <c r="G112" s="41" t="s">
        <v>25</v>
      </c>
      <c r="H112" s="85">
        <v>9</v>
      </c>
      <c r="I112" s="85">
        <v>9</v>
      </c>
      <c r="J112" s="86">
        <f>I112/H112</f>
        <v>1</v>
      </c>
      <c r="K112" s="41" t="s">
        <v>25</v>
      </c>
      <c r="L112" s="41" t="s">
        <v>25</v>
      </c>
      <c r="M112" s="41" t="s">
        <v>25</v>
      </c>
      <c r="N112" s="41" t="s">
        <v>25</v>
      </c>
      <c r="O112" s="41" t="s">
        <v>25</v>
      </c>
      <c r="P112" s="41" t="s">
        <v>25</v>
      </c>
      <c r="R112" s="79">
        <v>5</v>
      </c>
      <c r="S112" s="79">
        <v>5</v>
      </c>
    </row>
    <row r="113" spans="1:16" ht="28.5" customHeight="1">
      <c r="A113" s="16"/>
      <c r="B113" s="22" t="s">
        <v>99</v>
      </c>
      <c r="C113" s="9" t="s">
        <v>25</v>
      </c>
      <c r="D113" s="9" t="s">
        <v>25</v>
      </c>
      <c r="E113" s="41" t="s">
        <v>25</v>
      </c>
      <c r="F113" s="43">
        <f>(E102+E111)/2</f>
        <v>0.9889881561746634</v>
      </c>
      <c r="G113" s="41" t="s">
        <v>25</v>
      </c>
      <c r="H113" s="9" t="s">
        <v>25</v>
      </c>
      <c r="I113" s="9" t="s">
        <v>25</v>
      </c>
      <c r="J113" s="41" t="s">
        <v>25</v>
      </c>
      <c r="K113" s="41" t="s">
        <v>25</v>
      </c>
      <c r="L113" s="41" t="s">
        <v>25</v>
      </c>
      <c r="M113" s="41" t="s">
        <v>25</v>
      </c>
      <c r="N113" s="41" t="s">
        <v>25</v>
      </c>
      <c r="O113" s="41" t="s">
        <v>25</v>
      </c>
      <c r="P113" s="41" t="s">
        <v>25</v>
      </c>
    </row>
    <row r="114" spans="1:16" ht="30" customHeight="1">
      <c r="A114" s="173" t="s">
        <v>100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5"/>
    </row>
    <row r="115" spans="1:16" ht="33" customHeight="1">
      <c r="A115" s="157"/>
      <c r="B115" s="170" t="s">
        <v>188</v>
      </c>
      <c r="C115" s="171"/>
      <c r="D115" s="171"/>
      <c r="E115" s="171"/>
      <c r="F115" s="171"/>
      <c r="G115" s="172"/>
      <c r="H115" s="165" t="s">
        <v>25</v>
      </c>
      <c r="I115" s="165" t="s">
        <v>25</v>
      </c>
      <c r="J115" s="166" t="s">
        <v>25</v>
      </c>
      <c r="K115" s="166" t="s">
        <v>25</v>
      </c>
      <c r="L115" s="166" t="s">
        <v>25</v>
      </c>
      <c r="M115" s="166" t="s">
        <v>25</v>
      </c>
      <c r="N115" s="166" t="s">
        <v>25</v>
      </c>
      <c r="O115" s="166" t="s">
        <v>25</v>
      </c>
      <c r="P115" s="166" t="s">
        <v>25</v>
      </c>
    </row>
    <row r="116" spans="1:16" ht="72">
      <c r="A116" s="16"/>
      <c r="B116" s="20" t="s">
        <v>103</v>
      </c>
      <c r="C116" s="240" t="s">
        <v>214</v>
      </c>
      <c r="D116" s="241"/>
      <c r="E116" s="241"/>
      <c r="F116" s="241"/>
      <c r="G116" s="242"/>
      <c r="H116" s="9" t="s">
        <v>25</v>
      </c>
      <c r="I116" s="9" t="s">
        <v>25</v>
      </c>
      <c r="J116" s="41" t="s">
        <v>25</v>
      </c>
      <c r="K116" s="41" t="s">
        <v>25</v>
      </c>
      <c r="L116" s="41" t="s">
        <v>25</v>
      </c>
      <c r="M116" s="41" t="s">
        <v>25</v>
      </c>
      <c r="N116" s="41" t="s">
        <v>25</v>
      </c>
      <c r="O116" s="41" t="s">
        <v>25</v>
      </c>
      <c r="P116" s="41" t="s">
        <v>25</v>
      </c>
    </row>
    <row r="117" spans="1:16" ht="36">
      <c r="A117" s="16"/>
      <c r="B117" s="20" t="s">
        <v>104</v>
      </c>
      <c r="C117" s="9" t="s">
        <v>25</v>
      </c>
      <c r="D117" s="9" t="s">
        <v>25</v>
      </c>
      <c r="E117" s="41" t="s">
        <v>25</v>
      </c>
      <c r="F117" s="41" t="s">
        <v>25</v>
      </c>
      <c r="G117" s="41" t="s">
        <v>25</v>
      </c>
      <c r="H117" s="133">
        <v>2</v>
      </c>
      <c r="I117" s="133">
        <v>1</v>
      </c>
      <c r="J117" s="134">
        <f>I117/H117</f>
        <v>0.5</v>
      </c>
      <c r="K117" s="41" t="s">
        <v>25</v>
      </c>
      <c r="L117" s="41" t="s">
        <v>25</v>
      </c>
      <c r="M117" s="41" t="s">
        <v>25</v>
      </c>
      <c r="N117" s="41" t="s">
        <v>25</v>
      </c>
      <c r="O117" s="41" t="s">
        <v>25</v>
      </c>
      <c r="P117" s="41" t="s">
        <v>25</v>
      </c>
    </row>
    <row r="118" spans="1:16" ht="28.5" customHeight="1">
      <c r="A118" s="244" t="s">
        <v>105</v>
      </c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6"/>
    </row>
    <row r="119" spans="1:16" ht="66.75" customHeight="1">
      <c r="A119" s="65"/>
      <c r="B119" s="170" t="s">
        <v>185</v>
      </c>
      <c r="C119" s="171"/>
      <c r="D119" s="171"/>
      <c r="E119" s="171"/>
      <c r="F119" s="171"/>
      <c r="G119" s="172"/>
      <c r="H119" s="15" t="s">
        <v>25</v>
      </c>
      <c r="I119" s="15" t="s">
        <v>25</v>
      </c>
      <c r="J119" s="58" t="s">
        <v>25</v>
      </c>
      <c r="K119" s="58" t="s">
        <v>25</v>
      </c>
      <c r="L119" s="58" t="s">
        <v>25</v>
      </c>
      <c r="M119" s="58" t="s">
        <v>25</v>
      </c>
      <c r="N119" s="58" t="s">
        <v>25</v>
      </c>
      <c r="O119" s="58" t="s">
        <v>25</v>
      </c>
      <c r="P119" s="58" t="s">
        <v>25</v>
      </c>
    </row>
    <row r="120" spans="1:16">
      <c r="A120" s="16"/>
      <c r="B120" s="152"/>
      <c r="C120" s="108">
        <v>363.3</v>
      </c>
      <c r="D120" s="108">
        <v>561.70000000000005</v>
      </c>
      <c r="E120" s="155">
        <v>1</v>
      </c>
      <c r="F120" s="155" t="s">
        <v>25</v>
      </c>
      <c r="G120" s="155" t="s">
        <v>25</v>
      </c>
      <c r="H120" s="15" t="s">
        <v>25</v>
      </c>
      <c r="I120" s="15" t="s">
        <v>25</v>
      </c>
      <c r="J120" s="58" t="s">
        <v>25</v>
      </c>
      <c r="K120" s="58" t="s">
        <v>25</v>
      </c>
      <c r="L120" s="58" t="s">
        <v>25</v>
      </c>
      <c r="M120" s="58" t="s">
        <v>25</v>
      </c>
      <c r="N120" s="58" t="s">
        <v>25</v>
      </c>
      <c r="O120" s="58" t="s">
        <v>25</v>
      </c>
      <c r="P120" s="58" t="s">
        <v>25</v>
      </c>
    </row>
    <row r="121" spans="1:16">
      <c r="A121" s="153"/>
      <c r="B121" s="170" t="s">
        <v>178</v>
      </c>
      <c r="C121" s="171"/>
      <c r="D121" s="171"/>
      <c r="E121" s="171"/>
      <c r="F121" s="171"/>
      <c r="G121" s="172"/>
      <c r="H121" s="168"/>
      <c r="I121" s="168"/>
      <c r="J121" s="169"/>
      <c r="K121" s="169"/>
      <c r="L121" s="169"/>
      <c r="M121" s="169"/>
      <c r="N121" s="169"/>
      <c r="O121" s="169"/>
      <c r="P121" s="169"/>
    </row>
    <row r="122" spans="1:16">
      <c r="A122" s="153"/>
      <c r="B122" s="152"/>
      <c r="C122" s="108">
        <v>255.5</v>
      </c>
      <c r="D122" s="108">
        <v>255.5</v>
      </c>
      <c r="E122" s="155">
        <v>1</v>
      </c>
      <c r="F122" s="155" t="s">
        <v>25</v>
      </c>
      <c r="G122" s="155" t="s">
        <v>25</v>
      </c>
      <c r="H122" s="168"/>
      <c r="I122" s="168"/>
      <c r="J122" s="169"/>
      <c r="K122" s="169"/>
      <c r="L122" s="169"/>
      <c r="M122" s="169"/>
      <c r="N122" s="169"/>
      <c r="O122" s="169"/>
      <c r="P122" s="169"/>
    </row>
    <row r="123" spans="1:16">
      <c r="A123" s="153"/>
      <c r="B123" s="170" t="s">
        <v>179</v>
      </c>
      <c r="C123" s="171"/>
      <c r="D123" s="171"/>
      <c r="E123" s="171"/>
      <c r="F123" s="171"/>
      <c r="G123" s="172"/>
      <c r="H123" s="168"/>
      <c r="I123" s="168"/>
      <c r="J123" s="169"/>
      <c r="K123" s="169"/>
      <c r="L123" s="169"/>
      <c r="M123" s="169"/>
      <c r="N123" s="169"/>
      <c r="O123" s="169"/>
      <c r="P123" s="169"/>
    </row>
    <row r="124" spans="1:16">
      <c r="A124" s="153"/>
      <c r="B124" s="152"/>
      <c r="C124" s="108">
        <v>107.8</v>
      </c>
      <c r="D124" s="108">
        <v>306.2</v>
      </c>
      <c r="E124" s="155">
        <v>1</v>
      </c>
      <c r="F124" s="155" t="s">
        <v>25</v>
      </c>
      <c r="G124" s="155" t="s">
        <v>25</v>
      </c>
      <c r="H124" s="168"/>
      <c r="I124" s="168"/>
      <c r="J124" s="169"/>
      <c r="K124" s="169"/>
      <c r="L124" s="169"/>
      <c r="M124" s="169"/>
      <c r="N124" s="169"/>
      <c r="O124" s="169"/>
      <c r="P124" s="169"/>
    </row>
    <row r="125" spans="1:16" ht="19.5" customHeight="1">
      <c r="A125" s="16"/>
      <c r="B125" s="170" t="s">
        <v>155</v>
      </c>
      <c r="C125" s="171"/>
      <c r="D125" s="171"/>
      <c r="E125" s="171"/>
      <c r="F125" s="171"/>
      <c r="G125" s="172"/>
      <c r="H125" s="19" t="s">
        <v>25</v>
      </c>
      <c r="I125" s="19" t="s">
        <v>25</v>
      </c>
      <c r="J125" s="49" t="s">
        <v>25</v>
      </c>
      <c r="K125" s="49" t="s">
        <v>25</v>
      </c>
      <c r="L125" s="49" t="s">
        <v>25</v>
      </c>
      <c r="M125" s="49" t="s">
        <v>25</v>
      </c>
      <c r="N125" s="49" t="s">
        <v>25</v>
      </c>
      <c r="O125" s="49" t="s">
        <v>25</v>
      </c>
      <c r="P125" s="49" t="s">
        <v>25</v>
      </c>
    </row>
    <row r="126" spans="1:16">
      <c r="A126" s="16"/>
      <c r="B126" s="87"/>
      <c r="C126" s="91">
        <v>95</v>
      </c>
      <c r="D126" s="91">
        <v>104.8</v>
      </c>
      <c r="E126" s="88">
        <v>1</v>
      </c>
      <c r="F126" s="89" t="s">
        <v>25</v>
      </c>
      <c r="G126" s="90" t="s">
        <v>25</v>
      </c>
      <c r="H126" s="19" t="s">
        <v>25</v>
      </c>
      <c r="I126" s="19" t="s">
        <v>25</v>
      </c>
      <c r="J126" s="49" t="s">
        <v>25</v>
      </c>
      <c r="K126" s="49" t="s">
        <v>25</v>
      </c>
      <c r="L126" s="49" t="s">
        <v>25</v>
      </c>
      <c r="M126" s="49" t="s">
        <v>25</v>
      </c>
      <c r="N126" s="49" t="s">
        <v>25</v>
      </c>
      <c r="O126" s="49" t="s">
        <v>25</v>
      </c>
      <c r="P126" s="49" t="s">
        <v>25</v>
      </c>
    </row>
    <row r="127" spans="1:16" ht="72">
      <c r="A127" s="16"/>
      <c r="B127" s="20" t="s">
        <v>107</v>
      </c>
      <c r="C127" s="9" t="s">
        <v>25</v>
      </c>
      <c r="D127" s="9" t="s">
        <v>25</v>
      </c>
      <c r="E127" s="43">
        <f>(E120+E122+E124+E126)/4</f>
        <v>1</v>
      </c>
      <c r="F127" s="41" t="s">
        <v>25</v>
      </c>
      <c r="G127" s="41" t="s">
        <v>25</v>
      </c>
      <c r="H127" s="9" t="s">
        <v>25</v>
      </c>
      <c r="I127" s="9" t="s">
        <v>25</v>
      </c>
      <c r="J127" s="41" t="s">
        <v>25</v>
      </c>
      <c r="K127" s="41" t="s">
        <v>25</v>
      </c>
      <c r="L127" s="41" t="s">
        <v>25</v>
      </c>
      <c r="M127" s="41" t="s">
        <v>25</v>
      </c>
      <c r="N127" s="41" t="s">
        <v>25</v>
      </c>
      <c r="O127" s="41" t="s">
        <v>25</v>
      </c>
      <c r="P127" s="41" t="s">
        <v>25</v>
      </c>
    </row>
    <row r="128" spans="1:16" ht="36">
      <c r="A128" s="16"/>
      <c r="B128" s="20" t="s">
        <v>108</v>
      </c>
      <c r="C128" s="9" t="s">
        <v>25</v>
      </c>
      <c r="D128" s="9" t="s">
        <v>25</v>
      </c>
      <c r="E128" s="41" t="s">
        <v>25</v>
      </c>
      <c r="F128" s="41" t="s">
        <v>25</v>
      </c>
      <c r="G128" s="41" t="s">
        <v>25</v>
      </c>
      <c r="H128" s="92">
        <v>4</v>
      </c>
      <c r="I128" s="92">
        <v>4</v>
      </c>
      <c r="J128" s="93">
        <f>I128/H128</f>
        <v>1</v>
      </c>
      <c r="K128" s="41" t="s">
        <v>25</v>
      </c>
      <c r="L128" s="41" t="s">
        <v>25</v>
      </c>
      <c r="M128" s="41" t="s">
        <v>25</v>
      </c>
      <c r="N128" s="41" t="s">
        <v>25</v>
      </c>
      <c r="O128" s="41" t="s">
        <v>25</v>
      </c>
      <c r="P128" s="41" t="s">
        <v>25</v>
      </c>
    </row>
    <row r="129" spans="1:16">
      <c r="A129" s="173" t="s">
        <v>106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5"/>
    </row>
    <row r="130" spans="1:16" ht="31.5" customHeight="1">
      <c r="A130" s="65"/>
      <c r="B130" s="170" t="s">
        <v>176</v>
      </c>
      <c r="C130" s="171"/>
      <c r="D130" s="171"/>
      <c r="E130" s="171"/>
      <c r="F130" s="171"/>
      <c r="G130" s="172"/>
      <c r="H130" s="15" t="s">
        <v>25</v>
      </c>
      <c r="I130" s="15" t="s">
        <v>25</v>
      </c>
      <c r="J130" s="58" t="s">
        <v>25</v>
      </c>
      <c r="K130" s="58" t="s">
        <v>25</v>
      </c>
      <c r="L130" s="58" t="s">
        <v>25</v>
      </c>
      <c r="M130" s="58" t="s">
        <v>25</v>
      </c>
      <c r="N130" s="58" t="s">
        <v>25</v>
      </c>
      <c r="O130" s="58" t="s">
        <v>25</v>
      </c>
      <c r="P130" s="58" t="s">
        <v>25</v>
      </c>
    </row>
    <row r="131" spans="1:16">
      <c r="A131" s="16"/>
      <c r="B131" s="152"/>
      <c r="C131" s="164">
        <v>17.88</v>
      </c>
      <c r="D131" s="164">
        <f>D133+D135</f>
        <v>17.82</v>
      </c>
      <c r="E131" s="155">
        <f>D131/C131</f>
        <v>0.99664429530201348</v>
      </c>
      <c r="F131" s="155" t="s">
        <v>25</v>
      </c>
      <c r="G131" s="155" t="s">
        <v>25</v>
      </c>
      <c r="H131" s="15" t="s">
        <v>25</v>
      </c>
      <c r="I131" s="15" t="s">
        <v>25</v>
      </c>
      <c r="J131" s="58" t="s">
        <v>25</v>
      </c>
      <c r="K131" s="58" t="s">
        <v>25</v>
      </c>
      <c r="L131" s="58" t="s">
        <v>25</v>
      </c>
      <c r="M131" s="58" t="s">
        <v>25</v>
      </c>
      <c r="N131" s="58" t="s">
        <v>25</v>
      </c>
      <c r="O131" s="58" t="s">
        <v>25</v>
      </c>
      <c r="P131" s="58" t="s">
        <v>25</v>
      </c>
    </row>
    <row r="132" spans="1:16" ht="30.75" customHeight="1">
      <c r="A132" s="16"/>
      <c r="B132" s="170" t="s">
        <v>180</v>
      </c>
      <c r="C132" s="171"/>
      <c r="D132" s="171"/>
      <c r="E132" s="171"/>
      <c r="F132" s="171"/>
      <c r="G132" s="172"/>
      <c r="H132" s="15" t="s">
        <v>25</v>
      </c>
      <c r="I132" s="15" t="s">
        <v>25</v>
      </c>
      <c r="J132" s="58" t="s">
        <v>25</v>
      </c>
      <c r="K132" s="58" t="s">
        <v>25</v>
      </c>
      <c r="L132" s="58" t="s">
        <v>25</v>
      </c>
      <c r="M132" s="58" t="s">
        <v>25</v>
      </c>
      <c r="N132" s="58" t="s">
        <v>25</v>
      </c>
      <c r="O132" s="58" t="s">
        <v>25</v>
      </c>
      <c r="P132" s="58" t="s">
        <v>25</v>
      </c>
    </row>
    <row r="133" spans="1:16">
      <c r="A133" s="16"/>
      <c r="B133" s="152"/>
      <c r="C133" s="108">
        <v>15.1</v>
      </c>
      <c r="D133" s="108">
        <v>14.9</v>
      </c>
      <c r="E133" s="155">
        <f>D133/C133</f>
        <v>0.98675496688741726</v>
      </c>
      <c r="F133" s="155" t="s">
        <v>25</v>
      </c>
      <c r="G133" s="155" t="s">
        <v>25</v>
      </c>
      <c r="H133" s="15" t="s">
        <v>25</v>
      </c>
      <c r="I133" s="15" t="s">
        <v>25</v>
      </c>
      <c r="J133" s="58" t="s">
        <v>25</v>
      </c>
      <c r="K133" s="58" t="s">
        <v>25</v>
      </c>
      <c r="L133" s="58" t="s">
        <v>25</v>
      </c>
      <c r="M133" s="58" t="s">
        <v>25</v>
      </c>
      <c r="N133" s="58" t="s">
        <v>25</v>
      </c>
      <c r="O133" s="58" t="s">
        <v>25</v>
      </c>
      <c r="P133" s="58" t="s">
        <v>25</v>
      </c>
    </row>
    <row r="134" spans="1:16" ht="24" customHeight="1">
      <c r="A134" s="16"/>
      <c r="B134" s="170" t="s">
        <v>181</v>
      </c>
      <c r="C134" s="171"/>
      <c r="D134" s="171"/>
      <c r="E134" s="171"/>
      <c r="F134" s="171"/>
      <c r="G134" s="172"/>
      <c r="H134" s="15" t="s">
        <v>25</v>
      </c>
      <c r="I134" s="15" t="s">
        <v>25</v>
      </c>
      <c r="J134" s="58" t="s">
        <v>25</v>
      </c>
      <c r="K134" s="58" t="s">
        <v>25</v>
      </c>
      <c r="L134" s="58" t="s">
        <v>25</v>
      </c>
      <c r="M134" s="58" t="s">
        <v>25</v>
      </c>
      <c r="N134" s="58" t="s">
        <v>25</v>
      </c>
      <c r="O134" s="58" t="s">
        <v>25</v>
      </c>
      <c r="P134" s="58" t="s">
        <v>25</v>
      </c>
    </row>
    <row r="135" spans="1:16">
      <c r="A135" s="16"/>
      <c r="B135" s="152"/>
      <c r="C135" s="164">
        <v>2.78</v>
      </c>
      <c r="D135" s="164">
        <v>2.92</v>
      </c>
      <c r="E135" s="155">
        <v>1</v>
      </c>
      <c r="F135" s="155" t="s">
        <v>25</v>
      </c>
      <c r="G135" s="155" t="s">
        <v>25</v>
      </c>
      <c r="H135" s="15" t="s">
        <v>25</v>
      </c>
      <c r="I135" s="15" t="s">
        <v>25</v>
      </c>
      <c r="J135" s="58" t="s">
        <v>25</v>
      </c>
      <c r="K135" s="58" t="s">
        <v>25</v>
      </c>
      <c r="L135" s="58" t="s">
        <v>25</v>
      </c>
      <c r="M135" s="58" t="s">
        <v>25</v>
      </c>
      <c r="N135" s="58" t="s">
        <v>25</v>
      </c>
      <c r="O135" s="58" t="s">
        <v>25</v>
      </c>
      <c r="P135" s="58" t="s">
        <v>25</v>
      </c>
    </row>
    <row r="136" spans="1:16" ht="63" customHeight="1">
      <c r="A136" s="16"/>
      <c r="B136" s="170" t="s">
        <v>177</v>
      </c>
      <c r="C136" s="171"/>
      <c r="D136" s="171"/>
      <c r="E136" s="171"/>
      <c r="F136" s="171"/>
      <c r="G136" s="172"/>
      <c r="H136" s="15" t="s">
        <v>25</v>
      </c>
      <c r="I136" s="15" t="s">
        <v>25</v>
      </c>
      <c r="J136" s="58" t="s">
        <v>25</v>
      </c>
      <c r="K136" s="58" t="s">
        <v>25</v>
      </c>
      <c r="L136" s="58" t="s">
        <v>25</v>
      </c>
      <c r="M136" s="58" t="s">
        <v>25</v>
      </c>
      <c r="N136" s="58" t="s">
        <v>25</v>
      </c>
      <c r="O136" s="58" t="s">
        <v>25</v>
      </c>
      <c r="P136" s="58" t="s">
        <v>25</v>
      </c>
    </row>
    <row r="137" spans="1:16">
      <c r="A137" s="16"/>
      <c r="B137" s="152"/>
      <c r="C137" s="164">
        <v>16.86</v>
      </c>
      <c r="D137" s="164">
        <f>D139+D141</f>
        <v>16.2</v>
      </c>
      <c r="E137" s="155">
        <f>D137/C137</f>
        <v>0.96085409252669041</v>
      </c>
      <c r="F137" s="155" t="s">
        <v>25</v>
      </c>
      <c r="G137" s="155" t="s">
        <v>25</v>
      </c>
      <c r="H137" s="15" t="s">
        <v>25</v>
      </c>
      <c r="I137" s="15" t="s">
        <v>25</v>
      </c>
      <c r="J137" s="58" t="s">
        <v>25</v>
      </c>
      <c r="K137" s="58" t="s">
        <v>25</v>
      </c>
      <c r="L137" s="58" t="s">
        <v>25</v>
      </c>
      <c r="M137" s="58" t="s">
        <v>25</v>
      </c>
      <c r="N137" s="58" t="s">
        <v>25</v>
      </c>
      <c r="O137" s="58" t="s">
        <v>25</v>
      </c>
      <c r="P137" s="58" t="s">
        <v>25</v>
      </c>
    </row>
    <row r="138" spans="1:16" ht="18" customHeight="1">
      <c r="A138" s="16"/>
      <c r="B138" s="170" t="s">
        <v>178</v>
      </c>
      <c r="C138" s="171"/>
      <c r="D138" s="171"/>
      <c r="E138" s="171"/>
      <c r="F138" s="171"/>
      <c r="G138" s="172"/>
      <c r="H138" s="15" t="s">
        <v>25</v>
      </c>
      <c r="I138" s="15" t="s">
        <v>25</v>
      </c>
      <c r="J138" s="58" t="s">
        <v>25</v>
      </c>
      <c r="K138" s="58" t="s">
        <v>25</v>
      </c>
      <c r="L138" s="58" t="s">
        <v>25</v>
      </c>
      <c r="M138" s="58" t="s">
        <v>25</v>
      </c>
      <c r="N138" s="58" t="s">
        <v>25</v>
      </c>
      <c r="O138" s="58" t="s">
        <v>25</v>
      </c>
      <c r="P138" s="58" t="s">
        <v>25</v>
      </c>
    </row>
    <row r="139" spans="1:16">
      <c r="A139" s="16"/>
      <c r="B139" s="152"/>
      <c r="C139" s="108">
        <v>15.1</v>
      </c>
      <c r="D139" s="164">
        <v>14.9</v>
      </c>
      <c r="E139" s="155">
        <f>D139/C139</f>
        <v>0.98675496688741726</v>
      </c>
      <c r="F139" s="155" t="s">
        <v>25</v>
      </c>
      <c r="G139" s="155" t="s">
        <v>25</v>
      </c>
      <c r="H139" s="15" t="s">
        <v>25</v>
      </c>
      <c r="I139" s="15" t="s">
        <v>25</v>
      </c>
      <c r="J139" s="58" t="s">
        <v>25</v>
      </c>
      <c r="K139" s="58" t="s">
        <v>25</v>
      </c>
      <c r="L139" s="58" t="s">
        <v>25</v>
      </c>
      <c r="M139" s="58" t="s">
        <v>25</v>
      </c>
      <c r="N139" s="58" t="s">
        <v>25</v>
      </c>
      <c r="O139" s="58" t="s">
        <v>25</v>
      </c>
      <c r="P139" s="58" t="s">
        <v>25</v>
      </c>
    </row>
    <row r="140" spans="1:16" ht="21" customHeight="1">
      <c r="A140" s="16"/>
      <c r="B140" s="170" t="s">
        <v>179</v>
      </c>
      <c r="C140" s="171"/>
      <c r="D140" s="171"/>
      <c r="E140" s="171"/>
      <c r="F140" s="171"/>
      <c r="G140" s="172"/>
      <c r="H140" s="15" t="s">
        <v>25</v>
      </c>
      <c r="I140" s="15" t="s">
        <v>25</v>
      </c>
      <c r="J140" s="58" t="s">
        <v>25</v>
      </c>
      <c r="K140" s="58" t="s">
        <v>25</v>
      </c>
      <c r="L140" s="58" t="s">
        <v>25</v>
      </c>
      <c r="M140" s="58" t="s">
        <v>25</v>
      </c>
      <c r="N140" s="58" t="s">
        <v>25</v>
      </c>
      <c r="O140" s="58" t="s">
        <v>25</v>
      </c>
      <c r="P140" s="58" t="s">
        <v>25</v>
      </c>
    </row>
    <row r="141" spans="1:16">
      <c r="A141" s="16"/>
      <c r="B141" s="152"/>
      <c r="C141" s="164">
        <v>1.76</v>
      </c>
      <c r="D141" s="164">
        <v>1.3</v>
      </c>
      <c r="E141" s="155">
        <f>D141/C141</f>
        <v>0.73863636363636365</v>
      </c>
      <c r="F141" s="155" t="s">
        <v>25</v>
      </c>
      <c r="G141" s="155" t="s">
        <v>25</v>
      </c>
      <c r="H141" s="15" t="s">
        <v>25</v>
      </c>
      <c r="I141" s="15" t="s">
        <v>25</v>
      </c>
      <c r="J141" s="58" t="s">
        <v>25</v>
      </c>
      <c r="K141" s="58" t="s">
        <v>25</v>
      </c>
      <c r="L141" s="58" t="s">
        <v>25</v>
      </c>
      <c r="M141" s="58" t="s">
        <v>25</v>
      </c>
      <c r="N141" s="58" t="s">
        <v>25</v>
      </c>
      <c r="O141" s="58" t="s">
        <v>25</v>
      </c>
      <c r="P141" s="58" t="s">
        <v>25</v>
      </c>
    </row>
    <row r="142" spans="1:16" ht="63" customHeight="1">
      <c r="A142" s="153"/>
      <c r="B142" s="170" t="s">
        <v>182</v>
      </c>
      <c r="C142" s="171"/>
      <c r="D142" s="171"/>
      <c r="E142" s="171"/>
      <c r="F142" s="171"/>
      <c r="G142" s="172"/>
      <c r="H142" s="152" t="s">
        <v>25</v>
      </c>
      <c r="I142" s="152" t="s">
        <v>25</v>
      </c>
      <c r="J142" s="156" t="s">
        <v>25</v>
      </c>
      <c r="K142" s="156" t="s">
        <v>25</v>
      </c>
      <c r="L142" s="156" t="s">
        <v>25</v>
      </c>
      <c r="M142" s="156" t="s">
        <v>25</v>
      </c>
      <c r="N142" s="156" t="s">
        <v>25</v>
      </c>
      <c r="O142" s="156" t="s">
        <v>25</v>
      </c>
      <c r="P142" s="156" t="s">
        <v>25</v>
      </c>
    </row>
    <row r="143" spans="1:16">
      <c r="A143" s="153"/>
      <c r="B143" s="152"/>
      <c r="C143" s="164">
        <v>1.02</v>
      </c>
      <c r="D143" s="108">
        <v>1.62</v>
      </c>
      <c r="E143" s="155">
        <v>1</v>
      </c>
      <c r="F143" s="155" t="s">
        <v>25</v>
      </c>
      <c r="G143" s="155" t="s">
        <v>25</v>
      </c>
      <c r="H143" s="152" t="s">
        <v>25</v>
      </c>
      <c r="I143" s="152" t="s">
        <v>25</v>
      </c>
      <c r="J143" s="156" t="s">
        <v>25</v>
      </c>
      <c r="K143" s="156" t="s">
        <v>25</v>
      </c>
      <c r="L143" s="156" t="s">
        <v>25</v>
      </c>
      <c r="M143" s="156" t="s">
        <v>25</v>
      </c>
      <c r="N143" s="156" t="s">
        <v>25</v>
      </c>
      <c r="O143" s="156" t="s">
        <v>25</v>
      </c>
      <c r="P143" s="156" t="s">
        <v>25</v>
      </c>
    </row>
    <row r="144" spans="1:16" ht="27.75" customHeight="1">
      <c r="A144" s="153"/>
      <c r="B144" s="170" t="s">
        <v>183</v>
      </c>
      <c r="C144" s="171"/>
      <c r="D144" s="171"/>
      <c r="E144" s="171"/>
      <c r="F144" s="171"/>
      <c r="G144" s="172"/>
      <c r="H144" s="152" t="s">
        <v>25</v>
      </c>
      <c r="I144" s="152" t="s">
        <v>25</v>
      </c>
      <c r="J144" s="156" t="s">
        <v>25</v>
      </c>
      <c r="K144" s="156" t="s">
        <v>25</v>
      </c>
      <c r="L144" s="156" t="s">
        <v>25</v>
      </c>
      <c r="M144" s="156" t="s">
        <v>25</v>
      </c>
      <c r="N144" s="156" t="s">
        <v>25</v>
      </c>
      <c r="O144" s="156" t="s">
        <v>25</v>
      </c>
      <c r="P144" s="156" t="s">
        <v>25</v>
      </c>
    </row>
    <row r="145" spans="1:16">
      <c r="A145" s="153"/>
      <c r="B145" s="152"/>
      <c r="C145" s="155" t="s">
        <v>25</v>
      </c>
      <c r="D145" s="155" t="s">
        <v>25</v>
      </c>
      <c r="E145" s="155" t="s">
        <v>25</v>
      </c>
      <c r="F145" s="155" t="s">
        <v>25</v>
      </c>
      <c r="G145" s="155" t="s">
        <v>25</v>
      </c>
      <c r="H145" s="152" t="s">
        <v>25</v>
      </c>
      <c r="I145" s="152" t="s">
        <v>25</v>
      </c>
      <c r="J145" s="156" t="s">
        <v>25</v>
      </c>
      <c r="K145" s="156" t="s">
        <v>25</v>
      </c>
      <c r="L145" s="156" t="s">
        <v>25</v>
      </c>
      <c r="M145" s="156" t="s">
        <v>25</v>
      </c>
      <c r="N145" s="156" t="s">
        <v>25</v>
      </c>
      <c r="O145" s="156" t="s">
        <v>25</v>
      </c>
      <c r="P145" s="156" t="s">
        <v>25</v>
      </c>
    </row>
    <row r="146" spans="1:16" ht="18" customHeight="1">
      <c r="A146" s="153"/>
      <c r="B146" s="170" t="s">
        <v>184</v>
      </c>
      <c r="C146" s="171"/>
      <c r="D146" s="171"/>
      <c r="E146" s="171"/>
      <c r="F146" s="171"/>
      <c r="G146" s="172"/>
      <c r="H146" s="152" t="s">
        <v>25</v>
      </c>
      <c r="I146" s="152" t="s">
        <v>25</v>
      </c>
      <c r="J146" s="156" t="s">
        <v>25</v>
      </c>
      <c r="K146" s="156" t="s">
        <v>25</v>
      </c>
      <c r="L146" s="156" t="s">
        <v>25</v>
      </c>
      <c r="M146" s="156" t="s">
        <v>25</v>
      </c>
      <c r="N146" s="156" t="s">
        <v>25</v>
      </c>
      <c r="O146" s="156" t="s">
        <v>25</v>
      </c>
      <c r="P146" s="156" t="s">
        <v>25</v>
      </c>
    </row>
    <row r="147" spans="1:16">
      <c r="A147" s="153"/>
      <c r="B147" s="152"/>
      <c r="C147" s="164">
        <v>1.02</v>
      </c>
      <c r="D147" s="108">
        <v>1.62</v>
      </c>
      <c r="E147" s="155">
        <v>1</v>
      </c>
      <c r="F147" s="155" t="s">
        <v>25</v>
      </c>
      <c r="G147" s="155" t="s">
        <v>25</v>
      </c>
      <c r="H147" s="152" t="s">
        <v>25</v>
      </c>
      <c r="I147" s="152" t="s">
        <v>25</v>
      </c>
      <c r="J147" s="156" t="s">
        <v>25</v>
      </c>
      <c r="K147" s="156" t="s">
        <v>25</v>
      </c>
      <c r="L147" s="156" t="s">
        <v>25</v>
      </c>
      <c r="M147" s="156" t="s">
        <v>25</v>
      </c>
      <c r="N147" s="156" t="s">
        <v>25</v>
      </c>
      <c r="O147" s="156" t="s">
        <v>25</v>
      </c>
      <c r="P147" s="156" t="s">
        <v>25</v>
      </c>
    </row>
    <row r="148" spans="1:16" ht="29.25" customHeight="1">
      <c r="A148" s="153"/>
      <c r="B148" s="170" t="s">
        <v>188</v>
      </c>
      <c r="C148" s="171"/>
      <c r="D148" s="171"/>
      <c r="E148" s="171"/>
      <c r="F148" s="171"/>
      <c r="G148" s="172"/>
      <c r="H148" s="152" t="s">
        <v>25</v>
      </c>
      <c r="I148" s="152" t="s">
        <v>25</v>
      </c>
      <c r="J148" s="156" t="s">
        <v>25</v>
      </c>
      <c r="K148" s="156" t="s">
        <v>25</v>
      </c>
      <c r="L148" s="156" t="s">
        <v>25</v>
      </c>
      <c r="M148" s="156" t="s">
        <v>25</v>
      </c>
      <c r="N148" s="156" t="s">
        <v>25</v>
      </c>
      <c r="O148" s="156" t="s">
        <v>25</v>
      </c>
      <c r="P148" s="156" t="s">
        <v>25</v>
      </c>
    </row>
    <row r="149" spans="1:16" ht="24" customHeight="1">
      <c r="A149" s="153"/>
      <c r="B149" s="167"/>
      <c r="C149" s="240" t="s">
        <v>214</v>
      </c>
      <c r="D149" s="241"/>
      <c r="E149" s="241"/>
      <c r="F149" s="241"/>
      <c r="G149" s="242"/>
      <c r="H149" s="152" t="s">
        <v>25</v>
      </c>
      <c r="I149" s="152" t="s">
        <v>25</v>
      </c>
      <c r="J149" s="156" t="s">
        <v>25</v>
      </c>
      <c r="K149" s="156" t="s">
        <v>25</v>
      </c>
      <c r="L149" s="156" t="s">
        <v>25</v>
      </c>
      <c r="M149" s="156" t="s">
        <v>25</v>
      </c>
      <c r="N149" s="156" t="s">
        <v>25</v>
      </c>
      <c r="O149" s="156" t="s">
        <v>25</v>
      </c>
      <c r="P149" s="156" t="s">
        <v>25</v>
      </c>
    </row>
    <row r="150" spans="1:16" ht="75.75" customHeight="1">
      <c r="A150" s="153"/>
      <c r="B150" s="170" t="s">
        <v>185</v>
      </c>
      <c r="C150" s="171"/>
      <c r="D150" s="171"/>
      <c r="E150" s="171"/>
      <c r="F150" s="171"/>
      <c r="G150" s="172"/>
      <c r="H150" s="152" t="s">
        <v>25</v>
      </c>
      <c r="I150" s="152" t="s">
        <v>25</v>
      </c>
      <c r="J150" s="156" t="s">
        <v>25</v>
      </c>
      <c r="K150" s="156" t="s">
        <v>25</v>
      </c>
      <c r="L150" s="156" t="s">
        <v>25</v>
      </c>
      <c r="M150" s="156" t="s">
        <v>25</v>
      </c>
      <c r="N150" s="156" t="s">
        <v>25</v>
      </c>
      <c r="O150" s="156" t="s">
        <v>25</v>
      </c>
      <c r="P150" s="156" t="s">
        <v>25</v>
      </c>
    </row>
    <row r="151" spans="1:16">
      <c r="A151" s="153"/>
      <c r="B151" s="152"/>
      <c r="C151" s="108">
        <v>363.3</v>
      </c>
      <c r="D151" s="108">
        <v>561.70000000000005</v>
      </c>
      <c r="E151" s="155">
        <v>1</v>
      </c>
      <c r="F151" s="155" t="s">
        <v>25</v>
      </c>
      <c r="G151" s="155" t="s">
        <v>25</v>
      </c>
      <c r="H151" s="152" t="s">
        <v>25</v>
      </c>
      <c r="I151" s="152" t="s">
        <v>25</v>
      </c>
      <c r="J151" s="156" t="s">
        <v>25</v>
      </c>
      <c r="K151" s="156" t="s">
        <v>25</v>
      </c>
      <c r="L151" s="156" t="s">
        <v>25</v>
      </c>
      <c r="M151" s="156" t="s">
        <v>25</v>
      </c>
      <c r="N151" s="156" t="s">
        <v>25</v>
      </c>
      <c r="O151" s="156" t="s">
        <v>25</v>
      </c>
      <c r="P151" s="156" t="s">
        <v>25</v>
      </c>
    </row>
    <row r="152" spans="1:16" ht="33" customHeight="1">
      <c r="A152" s="153"/>
      <c r="B152" s="170" t="s">
        <v>178</v>
      </c>
      <c r="C152" s="171"/>
      <c r="D152" s="171"/>
      <c r="E152" s="171"/>
      <c r="F152" s="171"/>
      <c r="G152" s="172"/>
      <c r="H152" s="152" t="s">
        <v>25</v>
      </c>
      <c r="I152" s="152" t="s">
        <v>25</v>
      </c>
      <c r="J152" s="156" t="s">
        <v>25</v>
      </c>
      <c r="K152" s="156" t="s">
        <v>25</v>
      </c>
      <c r="L152" s="156" t="s">
        <v>25</v>
      </c>
      <c r="M152" s="156" t="s">
        <v>25</v>
      </c>
      <c r="N152" s="156" t="s">
        <v>25</v>
      </c>
      <c r="O152" s="156" t="s">
        <v>25</v>
      </c>
      <c r="P152" s="156" t="s">
        <v>25</v>
      </c>
    </row>
    <row r="153" spans="1:16">
      <c r="A153" s="153"/>
      <c r="B153" s="152"/>
      <c r="C153" s="108">
        <v>255.5</v>
      </c>
      <c r="D153" s="108">
        <v>255.5</v>
      </c>
      <c r="E153" s="155">
        <f>D153/C153</f>
        <v>1</v>
      </c>
      <c r="F153" s="155" t="s">
        <v>25</v>
      </c>
      <c r="G153" s="155" t="s">
        <v>25</v>
      </c>
      <c r="H153" s="152" t="s">
        <v>25</v>
      </c>
      <c r="I153" s="152" t="s">
        <v>25</v>
      </c>
      <c r="J153" s="156" t="s">
        <v>25</v>
      </c>
      <c r="K153" s="156" t="s">
        <v>25</v>
      </c>
      <c r="L153" s="156" t="s">
        <v>25</v>
      </c>
      <c r="M153" s="156" t="s">
        <v>25</v>
      </c>
      <c r="N153" s="156" t="s">
        <v>25</v>
      </c>
      <c r="O153" s="156" t="s">
        <v>25</v>
      </c>
      <c r="P153" s="156" t="s">
        <v>25</v>
      </c>
    </row>
    <row r="154" spans="1:16">
      <c r="A154" s="153"/>
      <c r="B154" s="170" t="s">
        <v>179</v>
      </c>
      <c r="C154" s="171"/>
      <c r="D154" s="171"/>
      <c r="E154" s="171"/>
      <c r="F154" s="171"/>
      <c r="G154" s="172"/>
      <c r="H154" s="152" t="s">
        <v>25</v>
      </c>
      <c r="I154" s="152" t="s">
        <v>25</v>
      </c>
      <c r="J154" s="156" t="s">
        <v>25</v>
      </c>
      <c r="K154" s="156" t="s">
        <v>25</v>
      </c>
      <c r="L154" s="156" t="s">
        <v>25</v>
      </c>
      <c r="M154" s="156" t="s">
        <v>25</v>
      </c>
      <c r="N154" s="156" t="s">
        <v>25</v>
      </c>
      <c r="O154" s="156" t="s">
        <v>25</v>
      </c>
      <c r="P154" s="156" t="s">
        <v>25</v>
      </c>
    </row>
    <row r="155" spans="1:16">
      <c r="A155" s="153"/>
      <c r="B155" s="152"/>
      <c r="C155" s="108">
        <v>107.8</v>
      </c>
      <c r="D155" s="108">
        <v>306.2</v>
      </c>
      <c r="E155" s="155">
        <v>1</v>
      </c>
      <c r="F155" s="155" t="s">
        <v>25</v>
      </c>
      <c r="G155" s="155" t="s">
        <v>25</v>
      </c>
      <c r="H155" s="152" t="s">
        <v>25</v>
      </c>
      <c r="I155" s="152" t="s">
        <v>25</v>
      </c>
      <c r="J155" s="156" t="s">
        <v>25</v>
      </c>
      <c r="K155" s="156" t="s">
        <v>25</v>
      </c>
      <c r="L155" s="156" t="s">
        <v>25</v>
      </c>
      <c r="M155" s="156" t="s">
        <v>25</v>
      </c>
      <c r="N155" s="156" t="s">
        <v>25</v>
      </c>
      <c r="O155" s="156" t="s">
        <v>25</v>
      </c>
      <c r="P155" s="156" t="s">
        <v>25</v>
      </c>
    </row>
    <row r="156" spans="1:16" ht="19.5" customHeight="1">
      <c r="A156" s="153"/>
      <c r="B156" s="170" t="s">
        <v>155</v>
      </c>
      <c r="C156" s="171"/>
      <c r="D156" s="171"/>
      <c r="E156" s="171"/>
      <c r="F156" s="171"/>
      <c r="G156" s="172"/>
      <c r="H156" s="152" t="s">
        <v>25</v>
      </c>
      <c r="I156" s="152" t="s">
        <v>25</v>
      </c>
      <c r="J156" s="156" t="s">
        <v>25</v>
      </c>
      <c r="K156" s="156" t="s">
        <v>25</v>
      </c>
      <c r="L156" s="156" t="s">
        <v>25</v>
      </c>
      <c r="M156" s="156" t="s">
        <v>25</v>
      </c>
      <c r="N156" s="156" t="s">
        <v>25</v>
      </c>
      <c r="O156" s="156" t="s">
        <v>25</v>
      </c>
      <c r="P156" s="156" t="s">
        <v>25</v>
      </c>
    </row>
    <row r="157" spans="1:16">
      <c r="A157" s="153"/>
      <c r="B157" s="87"/>
      <c r="C157" s="91">
        <v>95</v>
      </c>
      <c r="D157" s="91">
        <v>104.8</v>
      </c>
      <c r="E157" s="155">
        <v>1</v>
      </c>
      <c r="F157" s="89" t="s">
        <v>25</v>
      </c>
      <c r="G157" s="90" t="s">
        <v>25</v>
      </c>
      <c r="H157" s="152" t="s">
        <v>25</v>
      </c>
      <c r="I157" s="152" t="s">
        <v>25</v>
      </c>
      <c r="J157" s="156" t="s">
        <v>25</v>
      </c>
      <c r="K157" s="156" t="s">
        <v>25</v>
      </c>
      <c r="L157" s="156" t="s">
        <v>25</v>
      </c>
      <c r="M157" s="156" t="s">
        <v>25</v>
      </c>
      <c r="N157" s="156" t="s">
        <v>25</v>
      </c>
      <c r="O157" s="156" t="s">
        <v>25</v>
      </c>
      <c r="P157" s="156" t="s">
        <v>25</v>
      </c>
    </row>
    <row r="158" spans="1:16" ht="48" customHeight="1">
      <c r="A158" s="153"/>
      <c r="B158" s="170" t="s">
        <v>156</v>
      </c>
      <c r="C158" s="171"/>
      <c r="D158" s="171"/>
      <c r="E158" s="171"/>
      <c r="F158" s="171"/>
      <c r="G158" s="172"/>
      <c r="H158" s="152" t="s">
        <v>25</v>
      </c>
      <c r="I158" s="152" t="s">
        <v>25</v>
      </c>
      <c r="J158" s="156" t="s">
        <v>25</v>
      </c>
      <c r="K158" s="156" t="s">
        <v>25</v>
      </c>
      <c r="L158" s="156" t="s">
        <v>25</v>
      </c>
      <c r="M158" s="156" t="s">
        <v>25</v>
      </c>
      <c r="N158" s="156" t="s">
        <v>25</v>
      </c>
      <c r="O158" s="156" t="s">
        <v>25</v>
      </c>
      <c r="P158" s="156" t="s">
        <v>25</v>
      </c>
    </row>
    <row r="159" spans="1:16">
      <c r="A159" s="153"/>
      <c r="B159" s="152"/>
      <c r="C159" s="164">
        <v>43.25</v>
      </c>
      <c r="D159" s="164">
        <v>43.25</v>
      </c>
      <c r="E159" s="155">
        <f>D159/C159</f>
        <v>1</v>
      </c>
      <c r="F159" s="155" t="s">
        <v>25</v>
      </c>
      <c r="G159" s="155" t="s">
        <v>25</v>
      </c>
      <c r="H159" s="152"/>
      <c r="I159" s="152"/>
      <c r="J159" s="156"/>
      <c r="K159" s="156"/>
      <c r="L159" s="156"/>
      <c r="M159" s="156"/>
      <c r="N159" s="156"/>
      <c r="O159" s="156"/>
      <c r="P159" s="156"/>
    </row>
    <row r="160" spans="1:16" ht="72">
      <c r="A160" s="16"/>
      <c r="B160" s="20" t="s">
        <v>109</v>
      </c>
      <c r="C160" s="9" t="s">
        <v>25</v>
      </c>
      <c r="D160" s="9" t="s">
        <v>25</v>
      </c>
      <c r="E160" s="43">
        <f>(E131+E133+E135+E137+E139+E141+E143+E147+E151+E153+E155+E157+E159)/13</f>
        <v>0.97458805271076165</v>
      </c>
      <c r="F160" s="41" t="s">
        <v>25</v>
      </c>
      <c r="G160" s="41" t="s">
        <v>25</v>
      </c>
      <c r="H160" s="9" t="s">
        <v>25</v>
      </c>
      <c r="I160" s="9" t="s">
        <v>25</v>
      </c>
      <c r="J160" s="41" t="s">
        <v>25</v>
      </c>
      <c r="K160" s="41" t="s">
        <v>25</v>
      </c>
      <c r="L160" s="41" t="s">
        <v>25</v>
      </c>
      <c r="M160" s="41" t="s">
        <v>25</v>
      </c>
      <c r="N160" s="41" t="s">
        <v>25</v>
      </c>
      <c r="O160" s="41" t="s">
        <v>25</v>
      </c>
      <c r="P160" s="41" t="s">
        <v>25</v>
      </c>
    </row>
    <row r="161" spans="1:16" ht="36">
      <c r="A161" s="16"/>
      <c r="B161" s="20" t="s">
        <v>110</v>
      </c>
      <c r="C161" s="9" t="s">
        <v>25</v>
      </c>
      <c r="D161" s="9" t="s">
        <v>25</v>
      </c>
      <c r="E161" s="41" t="s">
        <v>25</v>
      </c>
      <c r="F161" s="41" t="s">
        <v>25</v>
      </c>
      <c r="G161" s="41" t="s">
        <v>25</v>
      </c>
      <c r="H161" s="94">
        <v>1</v>
      </c>
      <c r="I161" s="94">
        <v>1</v>
      </c>
      <c r="J161" s="95">
        <f>I161/H161</f>
        <v>1</v>
      </c>
      <c r="K161" s="41" t="s">
        <v>25</v>
      </c>
      <c r="L161" s="41" t="s">
        <v>25</v>
      </c>
      <c r="M161" s="41" t="s">
        <v>25</v>
      </c>
      <c r="N161" s="41" t="s">
        <v>25</v>
      </c>
      <c r="O161" s="41" t="s">
        <v>25</v>
      </c>
      <c r="P161" s="41" t="s">
        <v>25</v>
      </c>
    </row>
    <row r="162" spans="1:16" ht="30" customHeight="1">
      <c r="A162" s="173" t="s">
        <v>111</v>
      </c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5"/>
    </row>
    <row r="163" spans="1:16" ht="72">
      <c r="A163" s="16"/>
      <c r="B163" s="20" t="s">
        <v>112</v>
      </c>
      <c r="C163" s="236" t="s">
        <v>215</v>
      </c>
      <c r="D163" s="237"/>
      <c r="E163" s="237"/>
      <c r="F163" s="237"/>
      <c r="G163" s="238"/>
      <c r="H163" s="9" t="s">
        <v>25</v>
      </c>
      <c r="I163" s="9" t="s">
        <v>25</v>
      </c>
      <c r="J163" s="41" t="s">
        <v>25</v>
      </c>
      <c r="K163" s="41" t="s">
        <v>25</v>
      </c>
      <c r="L163" s="41" t="s">
        <v>25</v>
      </c>
      <c r="M163" s="41" t="s">
        <v>25</v>
      </c>
      <c r="N163" s="41" t="s">
        <v>25</v>
      </c>
      <c r="O163" s="41" t="s">
        <v>25</v>
      </c>
      <c r="P163" s="41" t="s">
        <v>25</v>
      </c>
    </row>
    <row r="164" spans="1:16" ht="36">
      <c r="A164" s="16"/>
      <c r="B164" s="20" t="s">
        <v>113</v>
      </c>
      <c r="C164" s="9" t="s">
        <v>25</v>
      </c>
      <c r="D164" s="9" t="s">
        <v>25</v>
      </c>
      <c r="E164" s="41" t="s">
        <v>25</v>
      </c>
      <c r="F164" s="41" t="s">
        <v>25</v>
      </c>
      <c r="G164" s="41" t="s">
        <v>25</v>
      </c>
      <c r="H164" s="94">
        <v>1</v>
      </c>
      <c r="I164" s="94">
        <v>1</v>
      </c>
      <c r="J164" s="95">
        <f>I164/H164</f>
        <v>1</v>
      </c>
      <c r="K164" s="41" t="s">
        <v>25</v>
      </c>
      <c r="L164" s="41" t="s">
        <v>25</v>
      </c>
      <c r="M164" s="41" t="s">
        <v>25</v>
      </c>
      <c r="N164" s="41" t="s">
        <v>25</v>
      </c>
      <c r="O164" s="41" t="s">
        <v>25</v>
      </c>
      <c r="P164" s="41" t="s">
        <v>25</v>
      </c>
    </row>
    <row r="165" spans="1:16" ht="28.5" customHeight="1">
      <c r="A165" s="173" t="s">
        <v>114</v>
      </c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5"/>
    </row>
    <row r="166" spans="1:16" ht="38.25" customHeight="1">
      <c r="A166" s="107"/>
      <c r="B166" s="176" t="s">
        <v>157</v>
      </c>
      <c r="C166" s="177"/>
      <c r="D166" s="177"/>
      <c r="E166" s="177"/>
      <c r="F166" s="177"/>
      <c r="G166" s="178"/>
      <c r="H166" s="98" t="s">
        <v>25</v>
      </c>
      <c r="I166" s="98" t="s">
        <v>25</v>
      </c>
      <c r="J166" s="105" t="s">
        <v>25</v>
      </c>
      <c r="K166" s="105" t="s">
        <v>25</v>
      </c>
      <c r="L166" s="105" t="s">
        <v>25</v>
      </c>
      <c r="M166" s="105" t="s">
        <v>25</v>
      </c>
      <c r="N166" s="105" t="s">
        <v>25</v>
      </c>
      <c r="O166" s="105" t="s">
        <v>25</v>
      </c>
      <c r="P166" s="105" t="s">
        <v>25</v>
      </c>
    </row>
    <row r="167" spans="1:16">
      <c r="A167" s="99"/>
      <c r="B167" s="100"/>
      <c r="C167" s="108">
        <v>957.7</v>
      </c>
      <c r="D167" s="108">
        <v>944.6</v>
      </c>
      <c r="E167" s="159">
        <f>D167/C167</f>
        <v>0.98632139500887539</v>
      </c>
      <c r="F167" s="104" t="s">
        <v>25</v>
      </c>
      <c r="G167" s="104" t="s">
        <v>25</v>
      </c>
      <c r="H167" s="98" t="s">
        <v>25</v>
      </c>
      <c r="I167" s="98" t="s">
        <v>25</v>
      </c>
      <c r="J167" s="105" t="s">
        <v>25</v>
      </c>
      <c r="K167" s="105" t="s">
        <v>25</v>
      </c>
      <c r="L167" s="105" t="s">
        <v>25</v>
      </c>
      <c r="M167" s="105" t="s">
        <v>25</v>
      </c>
      <c r="N167" s="105" t="s">
        <v>25</v>
      </c>
      <c r="O167" s="105" t="s">
        <v>25</v>
      </c>
      <c r="P167" s="105" t="s">
        <v>25</v>
      </c>
    </row>
    <row r="168" spans="1:16" ht="72">
      <c r="A168" s="99"/>
      <c r="B168" s="101" t="s">
        <v>115</v>
      </c>
      <c r="C168" s="97" t="s">
        <v>25</v>
      </c>
      <c r="D168" s="97" t="s">
        <v>25</v>
      </c>
      <c r="E168" s="103">
        <f>E167</f>
        <v>0.98632139500887539</v>
      </c>
      <c r="F168" s="102" t="s">
        <v>25</v>
      </c>
      <c r="G168" s="102" t="s">
        <v>25</v>
      </c>
      <c r="H168" s="97" t="s">
        <v>25</v>
      </c>
      <c r="I168" s="97" t="s">
        <v>25</v>
      </c>
      <c r="J168" s="102" t="s">
        <v>25</v>
      </c>
      <c r="K168" s="102" t="s">
        <v>25</v>
      </c>
      <c r="L168" s="102" t="s">
        <v>25</v>
      </c>
      <c r="M168" s="102" t="s">
        <v>25</v>
      </c>
      <c r="N168" s="102" t="s">
        <v>25</v>
      </c>
      <c r="O168" s="102" t="s">
        <v>25</v>
      </c>
      <c r="P168" s="102" t="s">
        <v>25</v>
      </c>
    </row>
    <row r="169" spans="1:16" ht="36">
      <c r="A169" s="99"/>
      <c r="B169" s="101" t="s">
        <v>116</v>
      </c>
      <c r="C169" s="97" t="s">
        <v>25</v>
      </c>
      <c r="D169" s="97" t="s">
        <v>25</v>
      </c>
      <c r="E169" s="102" t="s">
        <v>25</v>
      </c>
      <c r="F169" s="102" t="s">
        <v>25</v>
      </c>
      <c r="G169" s="102" t="s">
        <v>25</v>
      </c>
      <c r="H169" s="96">
        <v>1</v>
      </c>
      <c r="I169" s="96">
        <v>1</v>
      </c>
      <c r="J169" s="106">
        <v>1</v>
      </c>
      <c r="K169" s="102" t="s">
        <v>25</v>
      </c>
      <c r="L169" s="102" t="s">
        <v>25</v>
      </c>
      <c r="M169" s="102" t="s">
        <v>25</v>
      </c>
      <c r="N169" s="102" t="s">
        <v>25</v>
      </c>
      <c r="O169" s="102" t="s">
        <v>25</v>
      </c>
      <c r="P169" s="102" t="s">
        <v>25</v>
      </c>
    </row>
    <row r="170" spans="1:16" ht="25.5" customHeight="1">
      <c r="A170" s="173" t="s">
        <v>117</v>
      </c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5"/>
    </row>
    <row r="171" spans="1:16" ht="30.75" customHeight="1">
      <c r="A171" s="116"/>
      <c r="B171" s="170" t="s">
        <v>185</v>
      </c>
      <c r="C171" s="171"/>
      <c r="D171" s="171"/>
      <c r="E171" s="171"/>
      <c r="F171" s="171"/>
      <c r="G171" s="172"/>
      <c r="H171" s="110" t="s">
        <v>25</v>
      </c>
      <c r="I171" s="110" t="s">
        <v>25</v>
      </c>
      <c r="J171" s="115" t="s">
        <v>25</v>
      </c>
      <c r="K171" s="115" t="s">
        <v>25</v>
      </c>
      <c r="L171" s="115" t="s">
        <v>25</v>
      </c>
      <c r="M171" s="115" t="s">
        <v>25</v>
      </c>
      <c r="N171" s="115" t="s">
        <v>25</v>
      </c>
      <c r="O171" s="115" t="s">
        <v>25</v>
      </c>
      <c r="P171" s="115" t="s">
        <v>25</v>
      </c>
    </row>
    <row r="172" spans="1:16">
      <c r="A172" s="111"/>
      <c r="B172" s="152"/>
      <c r="C172" s="108">
        <v>363.3</v>
      </c>
      <c r="D172" s="108">
        <f>D174+D176</f>
        <v>561.70000000000005</v>
      </c>
      <c r="E172" s="155">
        <v>1</v>
      </c>
      <c r="F172" s="155" t="s">
        <v>25</v>
      </c>
      <c r="G172" s="155" t="s">
        <v>25</v>
      </c>
      <c r="H172" s="110" t="s">
        <v>25</v>
      </c>
      <c r="I172" s="110" t="s">
        <v>25</v>
      </c>
      <c r="J172" s="115" t="s">
        <v>25</v>
      </c>
      <c r="K172" s="115" t="s">
        <v>25</v>
      </c>
      <c r="L172" s="115" t="s">
        <v>25</v>
      </c>
      <c r="M172" s="115" t="s">
        <v>25</v>
      </c>
      <c r="N172" s="115" t="s">
        <v>25</v>
      </c>
      <c r="O172" s="115" t="s">
        <v>25</v>
      </c>
      <c r="P172" s="115" t="s">
        <v>25</v>
      </c>
    </row>
    <row r="173" spans="1:16">
      <c r="A173" s="153"/>
      <c r="B173" s="170" t="s">
        <v>178</v>
      </c>
      <c r="C173" s="171"/>
      <c r="D173" s="171"/>
      <c r="E173" s="171"/>
      <c r="F173" s="171"/>
      <c r="G173" s="172"/>
      <c r="H173" s="152" t="s">
        <v>25</v>
      </c>
      <c r="I173" s="152" t="s">
        <v>25</v>
      </c>
      <c r="J173" s="156" t="s">
        <v>25</v>
      </c>
      <c r="K173" s="156" t="s">
        <v>25</v>
      </c>
      <c r="L173" s="156" t="s">
        <v>25</v>
      </c>
      <c r="M173" s="156" t="s">
        <v>25</v>
      </c>
      <c r="N173" s="156" t="s">
        <v>25</v>
      </c>
      <c r="O173" s="156" t="s">
        <v>25</v>
      </c>
      <c r="P173" s="156" t="s">
        <v>25</v>
      </c>
    </row>
    <row r="174" spans="1:16">
      <c r="A174" s="153"/>
      <c r="B174" s="152"/>
      <c r="C174" s="108">
        <v>255.5</v>
      </c>
      <c r="D174" s="108">
        <v>255.5</v>
      </c>
      <c r="E174" s="155">
        <f>D174/C174</f>
        <v>1</v>
      </c>
      <c r="F174" s="155" t="s">
        <v>25</v>
      </c>
      <c r="G174" s="155" t="s">
        <v>25</v>
      </c>
      <c r="H174" s="152" t="s">
        <v>25</v>
      </c>
      <c r="I174" s="152" t="s">
        <v>25</v>
      </c>
      <c r="J174" s="156" t="s">
        <v>25</v>
      </c>
      <c r="K174" s="156" t="s">
        <v>25</v>
      </c>
      <c r="L174" s="156" t="s">
        <v>25</v>
      </c>
      <c r="M174" s="156" t="s">
        <v>25</v>
      </c>
      <c r="N174" s="156" t="s">
        <v>25</v>
      </c>
      <c r="O174" s="156" t="s">
        <v>25</v>
      </c>
      <c r="P174" s="156" t="s">
        <v>25</v>
      </c>
    </row>
    <row r="175" spans="1:16">
      <c r="A175" s="153"/>
      <c r="B175" s="170" t="s">
        <v>179</v>
      </c>
      <c r="C175" s="171"/>
      <c r="D175" s="171"/>
      <c r="E175" s="171"/>
      <c r="F175" s="171"/>
      <c r="G175" s="172"/>
      <c r="H175" s="152" t="s">
        <v>25</v>
      </c>
      <c r="I175" s="152" t="s">
        <v>25</v>
      </c>
      <c r="J175" s="156" t="s">
        <v>25</v>
      </c>
      <c r="K175" s="156" t="s">
        <v>25</v>
      </c>
      <c r="L175" s="156" t="s">
        <v>25</v>
      </c>
      <c r="M175" s="156" t="s">
        <v>25</v>
      </c>
      <c r="N175" s="156" t="s">
        <v>25</v>
      </c>
      <c r="O175" s="156" t="s">
        <v>25</v>
      </c>
      <c r="P175" s="156" t="s">
        <v>25</v>
      </c>
    </row>
    <row r="176" spans="1:16">
      <c r="A176" s="153"/>
      <c r="B176" s="152"/>
      <c r="C176" s="108">
        <v>107.8</v>
      </c>
      <c r="D176" s="108">
        <v>306.2</v>
      </c>
      <c r="E176" s="155">
        <v>1</v>
      </c>
      <c r="F176" s="155" t="s">
        <v>25</v>
      </c>
      <c r="G176" s="155" t="s">
        <v>25</v>
      </c>
      <c r="H176" s="152" t="s">
        <v>25</v>
      </c>
      <c r="I176" s="152" t="s">
        <v>25</v>
      </c>
      <c r="J176" s="156" t="s">
        <v>25</v>
      </c>
      <c r="K176" s="156" t="s">
        <v>25</v>
      </c>
      <c r="L176" s="156" t="s">
        <v>25</v>
      </c>
      <c r="M176" s="156" t="s">
        <v>25</v>
      </c>
      <c r="N176" s="156" t="s">
        <v>25</v>
      </c>
      <c r="O176" s="156" t="s">
        <v>25</v>
      </c>
      <c r="P176" s="156" t="s">
        <v>25</v>
      </c>
    </row>
    <row r="177" spans="1:16" ht="72">
      <c r="A177" s="111"/>
      <c r="B177" s="112" t="s">
        <v>118</v>
      </c>
      <c r="C177" s="109" t="s">
        <v>25</v>
      </c>
      <c r="D177" s="109" t="s">
        <v>25</v>
      </c>
      <c r="E177" s="114">
        <f>(E172+E174+E176)/3</f>
        <v>1</v>
      </c>
      <c r="F177" s="113" t="s">
        <v>25</v>
      </c>
      <c r="G177" s="113" t="s">
        <v>25</v>
      </c>
      <c r="H177" s="109" t="s">
        <v>25</v>
      </c>
      <c r="I177" s="109" t="s">
        <v>25</v>
      </c>
      <c r="J177" s="113" t="s">
        <v>25</v>
      </c>
      <c r="K177" s="113" t="s">
        <v>25</v>
      </c>
      <c r="L177" s="113" t="s">
        <v>25</v>
      </c>
      <c r="M177" s="113" t="s">
        <v>25</v>
      </c>
      <c r="N177" s="113" t="s">
        <v>25</v>
      </c>
      <c r="O177" s="113" t="s">
        <v>25</v>
      </c>
      <c r="P177" s="113" t="s">
        <v>25</v>
      </c>
    </row>
    <row r="178" spans="1:16" ht="36">
      <c r="A178" s="111"/>
      <c r="B178" s="112" t="s">
        <v>119</v>
      </c>
      <c r="C178" s="109" t="s">
        <v>25</v>
      </c>
      <c r="D178" s="109" t="s">
        <v>25</v>
      </c>
      <c r="E178" s="113" t="s">
        <v>25</v>
      </c>
      <c r="F178" s="113" t="s">
        <v>25</v>
      </c>
      <c r="G178" s="113" t="s">
        <v>25</v>
      </c>
      <c r="H178" s="117">
        <v>1</v>
      </c>
      <c r="I178" s="117">
        <v>1</v>
      </c>
      <c r="J178" s="118">
        <v>1</v>
      </c>
      <c r="K178" s="113" t="s">
        <v>25</v>
      </c>
      <c r="L178" s="113" t="s">
        <v>25</v>
      </c>
      <c r="M178" s="113" t="s">
        <v>25</v>
      </c>
      <c r="N178" s="113" t="s">
        <v>25</v>
      </c>
      <c r="O178" s="113" t="s">
        <v>25</v>
      </c>
      <c r="P178" s="113" t="s">
        <v>25</v>
      </c>
    </row>
    <row r="179" spans="1:16" ht="28.5" customHeight="1">
      <c r="A179" s="173" t="s">
        <v>120</v>
      </c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5"/>
    </row>
    <row r="180" spans="1:16" ht="32.25" customHeight="1">
      <c r="A180" s="126"/>
      <c r="B180" s="170" t="s">
        <v>185</v>
      </c>
      <c r="C180" s="171"/>
      <c r="D180" s="171"/>
      <c r="E180" s="171"/>
      <c r="F180" s="171"/>
      <c r="G180" s="172"/>
      <c r="H180" s="152" t="s">
        <v>25</v>
      </c>
      <c r="I180" s="152" t="s">
        <v>25</v>
      </c>
      <c r="J180" s="156" t="s">
        <v>25</v>
      </c>
      <c r="K180" s="156" t="s">
        <v>25</v>
      </c>
      <c r="L180" s="156" t="s">
        <v>25</v>
      </c>
      <c r="M180" s="156" t="s">
        <v>25</v>
      </c>
      <c r="N180" s="156" t="s">
        <v>25</v>
      </c>
      <c r="O180" s="156" t="s">
        <v>25</v>
      </c>
      <c r="P180" s="156" t="s">
        <v>25</v>
      </c>
    </row>
    <row r="181" spans="1:16">
      <c r="A181" s="120"/>
      <c r="B181" s="152"/>
      <c r="C181" s="108">
        <v>363.3</v>
      </c>
      <c r="D181" s="108">
        <f>D183+D185</f>
        <v>561.70000000000005</v>
      </c>
      <c r="E181" s="155">
        <v>1</v>
      </c>
      <c r="F181" s="155" t="s">
        <v>25</v>
      </c>
      <c r="G181" s="155" t="s">
        <v>25</v>
      </c>
      <c r="H181" s="152" t="s">
        <v>25</v>
      </c>
      <c r="I181" s="152" t="s">
        <v>25</v>
      </c>
      <c r="J181" s="156" t="s">
        <v>25</v>
      </c>
      <c r="K181" s="156" t="s">
        <v>25</v>
      </c>
      <c r="L181" s="156" t="s">
        <v>25</v>
      </c>
      <c r="M181" s="156" t="s">
        <v>25</v>
      </c>
      <c r="N181" s="156" t="s">
        <v>25</v>
      </c>
      <c r="O181" s="156" t="s">
        <v>25</v>
      </c>
      <c r="P181" s="156" t="s">
        <v>25</v>
      </c>
    </row>
    <row r="182" spans="1:16" ht="29.25" customHeight="1">
      <c r="A182" s="153"/>
      <c r="B182" s="170" t="s">
        <v>178</v>
      </c>
      <c r="C182" s="171"/>
      <c r="D182" s="171"/>
      <c r="E182" s="171"/>
      <c r="F182" s="171"/>
      <c r="G182" s="172"/>
      <c r="H182" s="152" t="s">
        <v>25</v>
      </c>
      <c r="I182" s="152" t="s">
        <v>25</v>
      </c>
      <c r="J182" s="156" t="s">
        <v>25</v>
      </c>
      <c r="K182" s="156" t="s">
        <v>25</v>
      </c>
      <c r="L182" s="156" t="s">
        <v>25</v>
      </c>
      <c r="M182" s="156" t="s">
        <v>25</v>
      </c>
      <c r="N182" s="156" t="s">
        <v>25</v>
      </c>
      <c r="O182" s="156" t="s">
        <v>25</v>
      </c>
      <c r="P182" s="156" t="s">
        <v>25</v>
      </c>
    </row>
    <row r="183" spans="1:16">
      <c r="A183" s="153"/>
      <c r="B183" s="152"/>
      <c r="C183" s="108">
        <v>255.5</v>
      </c>
      <c r="D183" s="108">
        <v>255.5</v>
      </c>
      <c r="E183" s="155">
        <f>D183/C183</f>
        <v>1</v>
      </c>
      <c r="F183" s="155" t="s">
        <v>25</v>
      </c>
      <c r="G183" s="155" t="s">
        <v>25</v>
      </c>
      <c r="H183" s="152" t="s">
        <v>25</v>
      </c>
      <c r="I183" s="152" t="s">
        <v>25</v>
      </c>
      <c r="J183" s="156" t="s">
        <v>25</v>
      </c>
      <c r="K183" s="156" t="s">
        <v>25</v>
      </c>
      <c r="L183" s="156" t="s">
        <v>25</v>
      </c>
      <c r="M183" s="156" t="s">
        <v>25</v>
      </c>
      <c r="N183" s="156" t="s">
        <v>25</v>
      </c>
      <c r="O183" s="156" t="s">
        <v>25</v>
      </c>
      <c r="P183" s="156" t="s">
        <v>25</v>
      </c>
    </row>
    <row r="184" spans="1:16" ht="15" customHeight="1">
      <c r="A184" s="153"/>
      <c r="B184" s="170" t="s">
        <v>179</v>
      </c>
      <c r="C184" s="171"/>
      <c r="D184" s="171"/>
      <c r="E184" s="171"/>
      <c r="F184" s="171"/>
      <c r="G184" s="172"/>
      <c r="H184" s="152" t="s">
        <v>25</v>
      </c>
      <c r="I184" s="152" t="s">
        <v>25</v>
      </c>
      <c r="J184" s="156" t="s">
        <v>25</v>
      </c>
      <c r="K184" s="156" t="s">
        <v>25</v>
      </c>
      <c r="L184" s="156" t="s">
        <v>25</v>
      </c>
      <c r="M184" s="156" t="s">
        <v>25</v>
      </c>
      <c r="N184" s="156" t="s">
        <v>25</v>
      </c>
      <c r="O184" s="156" t="s">
        <v>25</v>
      </c>
      <c r="P184" s="156" t="s">
        <v>25</v>
      </c>
    </row>
    <row r="185" spans="1:16">
      <c r="A185" s="153"/>
      <c r="B185" s="152"/>
      <c r="C185" s="108">
        <v>107.8</v>
      </c>
      <c r="D185" s="108">
        <v>306.2</v>
      </c>
      <c r="E185" s="155">
        <v>1</v>
      </c>
      <c r="F185" s="155" t="s">
        <v>25</v>
      </c>
      <c r="G185" s="155" t="s">
        <v>25</v>
      </c>
      <c r="H185" s="152" t="s">
        <v>25</v>
      </c>
      <c r="I185" s="152" t="s">
        <v>25</v>
      </c>
      <c r="J185" s="156" t="s">
        <v>25</v>
      </c>
      <c r="K185" s="156" t="s">
        <v>25</v>
      </c>
      <c r="L185" s="156" t="s">
        <v>25</v>
      </c>
      <c r="M185" s="156" t="s">
        <v>25</v>
      </c>
      <c r="N185" s="156" t="s">
        <v>25</v>
      </c>
      <c r="O185" s="156" t="s">
        <v>25</v>
      </c>
      <c r="P185" s="156" t="s">
        <v>25</v>
      </c>
    </row>
    <row r="186" spans="1:16" ht="72">
      <c r="A186" s="120"/>
      <c r="B186" s="121" t="s">
        <v>121</v>
      </c>
      <c r="C186" s="119" t="s">
        <v>25</v>
      </c>
      <c r="D186" s="119" t="s">
        <v>25</v>
      </c>
      <c r="E186" s="125">
        <f>(E181+E183+E185)/3</f>
        <v>1</v>
      </c>
      <c r="F186" s="124" t="s">
        <v>25</v>
      </c>
      <c r="G186" s="124" t="s">
        <v>25</v>
      </c>
      <c r="H186" s="119" t="s">
        <v>25</v>
      </c>
      <c r="I186" s="119" t="s">
        <v>25</v>
      </c>
      <c r="J186" s="124" t="s">
        <v>25</v>
      </c>
      <c r="K186" s="124" t="s">
        <v>25</v>
      </c>
      <c r="L186" s="124" t="s">
        <v>25</v>
      </c>
      <c r="M186" s="124" t="s">
        <v>25</v>
      </c>
      <c r="N186" s="124" t="s">
        <v>25</v>
      </c>
      <c r="O186" s="124" t="s">
        <v>25</v>
      </c>
      <c r="P186" s="124" t="s">
        <v>25</v>
      </c>
    </row>
    <row r="187" spans="1:16" ht="36">
      <c r="A187" s="120"/>
      <c r="B187" s="121" t="s">
        <v>122</v>
      </c>
      <c r="C187" s="119" t="s">
        <v>25</v>
      </c>
      <c r="D187" s="119" t="s">
        <v>25</v>
      </c>
      <c r="E187" s="124" t="s">
        <v>25</v>
      </c>
      <c r="F187" s="124" t="s">
        <v>25</v>
      </c>
      <c r="G187" s="124" t="s">
        <v>25</v>
      </c>
      <c r="H187" s="122">
        <v>1</v>
      </c>
      <c r="I187" s="122">
        <v>1</v>
      </c>
      <c r="J187" s="123">
        <v>1</v>
      </c>
      <c r="K187" s="124" t="s">
        <v>25</v>
      </c>
      <c r="L187" s="124" t="s">
        <v>25</v>
      </c>
      <c r="M187" s="124" t="s">
        <v>25</v>
      </c>
      <c r="N187" s="124" t="s">
        <v>25</v>
      </c>
      <c r="O187" s="124" t="s">
        <v>25</v>
      </c>
      <c r="P187" s="124" t="s">
        <v>25</v>
      </c>
    </row>
    <row r="188" spans="1:16" ht="34.5" customHeight="1">
      <c r="A188" s="173" t="s">
        <v>123</v>
      </c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5"/>
    </row>
    <row r="189" spans="1:16" ht="60" customHeight="1">
      <c r="A189" s="132"/>
      <c r="B189" s="170" t="s">
        <v>185</v>
      </c>
      <c r="C189" s="171"/>
      <c r="D189" s="171"/>
      <c r="E189" s="171"/>
      <c r="F189" s="171"/>
      <c r="G189" s="172"/>
      <c r="H189" s="152" t="s">
        <v>25</v>
      </c>
      <c r="I189" s="152" t="s">
        <v>25</v>
      </c>
      <c r="J189" s="156" t="s">
        <v>25</v>
      </c>
      <c r="K189" s="156" t="s">
        <v>25</v>
      </c>
      <c r="L189" s="156" t="s">
        <v>25</v>
      </c>
      <c r="M189" s="156" t="s">
        <v>25</v>
      </c>
      <c r="N189" s="156" t="s">
        <v>25</v>
      </c>
      <c r="O189" s="156" t="s">
        <v>25</v>
      </c>
      <c r="P189" s="156" t="s">
        <v>25</v>
      </c>
    </row>
    <row r="190" spans="1:16">
      <c r="A190" s="128"/>
      <c r="B190" s="152"/>
      <c r="C190" s="108">
        <v>363.3</v>
      </c>
      <c r="D190" s="108">
        <f>D192+D194</f>
        <v>561.70000000000005</v>
      </c>
      <c r="E190" s="155">
        <v>1</v>
      </c>
      <c r="F190" s="155" t="s">
        <v>25</v>
      </c>
      <c r="G190" s="155" t="s">
        <v>25</v>
      </c>
      <c r="H190" s="152" t="s">
        <v>25</v>
      </c>
      <c r="I190" s="152" t="s">
        <v>25</v>
      </c>
      <c r="J190" s="156" t="s">
        <v>25</v>
      </c>
      <c r="K190" s="156" t="s">
        <v>25</v>
      </c>
      <c r="L190" s="156" t="s">
        <v>25</v>
      </c>
      <c r="M190" s="156" t="s">
        <v>25</v>
      </c>
      <c r="N190" s="156" t="s">
        <v>25</v>
      </c>
      <c r="O190" s="156" t="s">
        <v>25</v>
      </c>
      <c r="P190" s="156" t="s">
        <v>25</v>
      </c>
    </row>
    <row r="191" spans="1:16" ht="15" customHeight="1">
      <c r="A191" s="153"/>
      <c r="B191" s="170" t="s">
        <v>178</v>
      </c>
      <c r="C191" s="171"/>
      <c r="D191" s="171"/>
      <c r="E191" s="171"/>
      <c r="F191" s="171"/>
      <c r="G191" s="172"/>
      <c r="H191" s="152" t="s">
        <v>25</v>
      </c>
      <c r="I191" s="152" t="s">
        <v>25</v>
      </c>
      <c r="J191" s="156" t="s">
        <v>25</v>
      </c>
      <c r="K191" s="156" t="s">
        <v>25</v>
      </c>
      <c r="L191" s="156" t="s">
        <v>25</v>
      </c>
      <c r="M191" s="156" t="s">
        <v>25</v>
      </c>
      <c r="N191" s="156" t="s">
        <v>25</v>
      </c>
      <c r="O191" s="156" t="s">
        <v>25</v>
      </c>
      <c r="P191" s="156" t="s">
        <v>25</v>
      </c>
    </row>
    <row r="192" spans="1:16">
      <c r="A192" s="153"/>
      <c r="B192" s="152"/>
      <c r="C192" s="108">
        <v>255.5</v>
      </c>
      <c r="D192" s="108">
        <v>255.5</v>
      </c>
      <c r="E192" s="155">
        <f>D192/C192</f>
        <v>1</v>
      </c>
      <c r="F192" s="155" t="s">
        <v>25</v>
      </c>
      <c r="G192" s="155" t="s">
        <v>25</v>
      </c>
      <c r="H192" s="152" t="s">
        <v>25</v>
      </c>
      <c r="I192" s="152" t="s">
        <v>25</v>
      </c>
      <c r="J192" s="156" t="s">
        <v>25</v>
      </c>
      <c r="K192" s="156" t="s">
        <v>25</v>
      </c>
      <c r="L192" s="156" t="s">
        <v>25</v>
      </c>
      <c r="M192" s="156" t="s">
        <v>25</v>
      </c>
      <c r="N192" s="156" t="s">
        <v>25</v>
      </c>
      <c r="O192" s="156" t="s">
        <v>25</v>
      </c>
      <c r="P192" s="156" t="s">
        <v>25</v>
      </c>
    </row>
    <row r="193" spans="1:16" ht="15" customHeight="1">
      <c r="A193" s="153"/>
      <c r="B193" s="170" t="s">
        <v>179</v>
      </c>
      <c r="C193" s="171"/>
      <c r="D193" s="171"/>
      <c r="E193" s="171"/>
      <c r="F193" s="171"/>
      <c r="G193" s="172"/>
      <c r="H193" s="152" t="s">
        <v>25</v>
      </c>
      <c r="I193" s="152" t="s">
        <v>25</v>
      </c>
      <c r="J193" s="156" t="s">
        <v>25</v>
      </c>
      <c r="K193" s="156" t="s">
        <v>25</v>
      </c>
      <c r="L193" s="156" t="s">
        <v>25</v>
      </c>
      <c r="M193" s="156" t="s">
        <v>25</v>
      </c>
      <c r="N193" s="156" t="s">
        <v>25</v>
      </c>
      <c r="O193" s="156" t="s">
        <v>25</v>
      </c>
      <c r="P193" s="156" t="s">
        <v>25</v>
      </c>
    </row>
    <row r="194" spans="1:16">
      <c r="A194" s="153"/>
      <c r="B194" s="152"/>
      <c r="C194" s="108">
        <v>107.8</v>
      </c>
      <c r="D194" s="108">
        <v>306.2</v>
      </c>
      <c r="E194" s="155">
        <v>1</v>
      </c>
      <c r="F194" s="155" t="s">
        <v>25</v>
      </c>
      <c r="G194" s="155" t="s">
        <v>25</v>
      </c>
      <c r="H194" s="152" t="s">
        <v>25</v>
      </c>
      <c r="I194" s="152" t="s">
        <v>25</v>
      </c>
      <c r="J194" s="156" t="s">
        <v>25</v>
      </c>
      <c r="K194" s="156" t="s">
        <v>25</v>
      </c>
      <c r="L194" s="156" t="s">
        <v>25</v>
      </c>
      <c r="M194" s="156" t="s">
        <v>25</v>
      </c>
      <c r="N194" s="156" t="s">
        <v>25</v>
      </c>
      <c r="O194" s="156" t="s">
        <v>25</v>
      </c>
      <c r="P194" s="156" t="s">
        <v>25</v>
      </c>
    </row>
    <row r="195" spans="1:16" ht="72">
      <c r="A195" s="128"/>
      <c r="B195" s="129" t="s">
        <v>124</v>
      </c>
      <c r="C195" s="127" t="s">
        <v>25</v>
      </c>
      <c r="D195" s="127" t="s">
        <v>25</v>
      </c>
      <c r="E195" s="131">
        <f>(E190+E192+E194)/3</f>
        <v>1</v>
      </c>
      <c r="F195" s="130" t="s">
        <v>25</v>
      </c>
      <c r="G195" s="130" t="s">
        <v>25</v>
      </c>
      <c r="H195" s="127" t="s">
        <v>25</v>
      </c>
      <c r="I195" s="127" t="s">
        <v>25</v>
      </c>
      <c r="J195" s="130" t="s">
        <v>25</v>
      </c>
      <c r="K195" s="130" t="s">
        <v>25</v>
      </c>
      <c r="L195" s="130" t="s">
        <v>25</v>
      </c>
      <c r="M195" s="130" t="s">
        <v>25</v>
      </c>
      <c r="N195" s="130" t="s">
        <v>25</v>
      </c>
      <c r="O195" s="130" t="s">
        <v>25</v>
      </c>
      <c r="P195" s="130" t="s">
        <v>25</v>
      </c>
    </row>
    <row r="196" spans="1:16" ht="36">
      <c r="A196" s="128"/>
      <c r="B196" s="129" t="s">
        <v>125</v>
      </c>
      <c r="C196" s="127" t="s">
        <v>25</v>
      </c>
      <c r="D196" s="127" t="s">
        <v>25</v>
      </c>
      <c r="E196" s="130" t="s">
        <v>25</v>
      </c>
      <c r="F196" s="130" t="s">
        <v>25</v>
      </c>
      <c r="G196" s="130" t="s">
        <v>25</v>
      </c>
      <c r="H196" s="133">
        <v>1</v>
      </c>
      <c r="I196" s="133">
        <v>1</v>
      </c>
      <c r="J196" s="134">
        <v>1</v>
      </c>
      <c r="K196" s="130" t="s">
        <v>25</v>
      </c>
      <c r="L196" s="130" t="s">
        <v>25</v>
      </c>
      <c r="M196" s="130" t="s">
        <v>25</v>
      </c>
      <c r="N196" s="130" t="s">
        <v>25</v>
      </c>
      <c r="O196" s="130" t="s">
        <v>25</v>
      </c>
      <c r="P196" s="130" t="s">
        <v>25</v>
      </c>
    </row>
    <row r="197" spans="1:16" ht="27.75" customHeight="1">
      <c r="A197" s="173" t="s">
        <v>126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5"/>
    </row>
    <row r="198" spans="1:16" ht="66" customHeight="1">
      <c r="A198" s="142"/>
      <c r="B198" s="170" t="s">
        <v>185</v>
      </c>
      <c r="C198" s="171"/>
      <c r="D198" s="171"/>
      <c r="E198" s="171"/>
      <c r="F198" s="171"/>
      <c r="G198" s="172"/>
      <c r="H198" s="152" t="s">
        <v>25</v>
      </c>
      <c r="I198" s="152" t="s">
        <v>25</v>
      </c>
      <c r="J198" s="156" t="s">
        <v>25</v>
      </c>
      <c r="K198" s="156" t="s">
        <v>25</v>
      </c>
      <c r="L198" s="156" t="s">
        <v>25</v>
      </c>
      <c r="M198" s="156" t="s">
        <v>25</v>
      </c>
      <c r="N198" s="156" t="s">
        <v>25</v>
      </c>
      <c r="O198" s="156" t="s">
        <v>25</v>
      </c>
      <c r="P198" s="156" t="s">
        <v>25</v>
      </c>
    </row>
    <row r="199" spans="1:16">
      <c r="A199" s="136"/>
      <c r="B199" s="152"/>
      <c r="C199" s="108">
        <v>363.3</v>
      </c>
      <c r="D199" s="108">
        <f>D201+D203</f>
        <v>561.70000000000005</v>
      </c>
      <c r="E199" s="155">
        <v>1</v>
      </c>
      <c r="F199" s="155" t="s">
        <v>25</v>
      </c>
      <c r="G199" s="155" t="s">
        <v>25</v>
      </c>
      <c r="H199" s="152" t="s">
        <v>25</v>
      </c>
      <c r="I199" s="152" t="s">
        <v>25</v>
      </c>
      <c r="J199" s="156" t="s">
        <v>25</v>
      </c>
      <c r="K199" s="156" t="s">
        <v>25</v>
      </c>
      <c r="L199" s="156" t="s">
        <v>25</v>
      </c>
      <c r="M199" s="156" t="s">
        <v>25</v>
      </c>
      <c r="N199" s="156" t="s">
        <v>25</v>
      </c>
      <c r="O199" s="156" t="s">
        <v>25</v>
      </c>
      <c r="P199" s="156" t="s">
        <v>25</v>
      </c>
    </row>
    <row r="200" spans="1:16" ht="30" customHeight="1">
      <c r="A200" s="153"/>
      <c r="B200" s="170" t="s">
        <v>178</v>
      </c>
      <c r="C200" s="171"/>
      <c r="D200" s="171"/>
      <c r="E200" s="171"/>
      <c r="F200" s="171"/>
      <c r="G200" s="172"/>
      <c r="H200" s="152" t="s">
        <v>25</v>
      </c>
      <c r="I200" s="152" t="s">
        <v>25</v>
      </c>
      <c r="J200" s="156" t="s">
        <v>25</v>
      </c>
      <c r="K200" s="156" t="s">
        <v>25</v>
      </c>
      <c r="L200" s="156" t="s">
        <v>25</v>
      </c>
      <c r="M200" s="156" t="s">
        <v>25</v>
      </c>
      <c r="N200" s="156" t="s">
        <v>25</v>
      </c>
      <c r="O200" s="156" t="s">
        <v>25</v>
      </c>
      <c r="P200" s="156" t="s">
        <v>25</v>
      </c>
    </row>
    <row r="201" spans="1:16">
      <c r="A201" s="153"/>
      <c r="B201" s="152"/>
      <c r="C201" s="108">
        <v>255.5</v>
      </c>
      <c r="D201" s="108">
        <v>255.5</v>
      </c>
      <c r="E201" s="155">
        <f>D201/C201</f>
        <v>1</v>
      </c>
      <c r="F201" s="155" t="s">
        <v>25</v>
      </c>
      <c r="G201" s="155" t="s">
        <v>25</v>
      </c>
      <c r="H201" s="152" t="s">
        <v>25</v>
      </c>
      <c r="I201" s="152" t="s">
        <v>25</v>
      </c>
      <c r="J201" s="156" t="s">
        <v>25</v>
      </c>
      <c r="K201" s="156" t="s">
        <v>25</v>
      </c>
      <c r="L201" s="156" t="s">
        <v>25</v>
      </c>
      <c r="M201" s="156" t="s">
        <v>25</v>
      </c>
      <c r="N201" s="156" t="s">
        <v>25</v>
      </c>
      <c r="O201" s="156" t="s">
        <v>25</v>
      </c>
      <c r="P201" s="156" t="s">
        <v>25</v>
      </c>
    </row>
    <row r="202" spans="1:16" ht="15" customHeight="1">
      <c r="A202" s="153"/>
      <c r="B202" s="170" t="s">
        <v>179</v>
      </c>
      <c r="C202" s="171"/>
      <c r="D202" s="171"/>
      <c r="E202" s="171"/>
      <c r="F202" s="171"/>
      <c r="G202" s="172"/>
      <c r="H202" s="152" t="s">
        <v>25</v>
      </c>
      <c r="I202" s="152" t="s">
        <v>25</v>
      </c>
      <c r="J202" s="156" t="s">
        <v>25</v>
      </c>
      <c r="K202" s="156" t="s">
        <v>25</v>
      </c>
      <c r="L202" s="156" t="s">
        <v>25</v>
      </c>
      <c r="M202" s="156" t="s">
        <v>25</v>
      </c>
      <c r="N202" s="156" t="s">
        <v>25</v>
      </c>
      <c r="O202" s="156" t="s">
        <v>25</v>
      </c>
      <c r="P202" s="156" t="s">
        <v>25</v>
      </c>
    </row>
    <row r="203" spans="1:16">
      <c r="A203" s="153"/>
      <c r="B203" s="152"/>
      <c r="C203" s="108">
        <v>107.8</v>
      </c>
      <c r="D203" s="108">
        <v>306.2</v>
      </c>
      <c r="E203" s="155">
        <v>1</v>
      </c>
      <c r="F203" s="155" t="s">
        <v>25</v>
      </c>
      <c r="G203" s="155" t="s">
        <v>25</v>
      </c>
      <c r="H203" s="152" t="s">
        <v>25</v>
      </c>
      <c r="I203" s="152" t="s">
        <v>25</v>
      </c>
      <c r="J203" s="156" t="s">
        <v>25</v>
      </c>
      <c r="K203" s="156" t="s">
        <v>25</v>
      </c>
      <c r="L203" s="156" t="s">
        <v>25</v>
      </c>
      <c r="M203" s="156" t="s">
        <v>25</v>
      </c>
      <c r="N203" s="156" t="s">
        <v>25</v>
      </c>
      <c r="O203" s="156" t="s">
        <v>25</v>
      </c>
      <c r="P203" s="156" t="s">
        <v>25</v>
      </c>
    </row>
    <row r="204" spans="1:16" ht="72">
      <c r="A204" s="136"/>
      <c r="B204" s="137" t="s">
        <v>127</v>
      </c>
      <c r="C204" s="135" t="s">
        <v>25</v>
      </c>
      <c r="D204" s="135" t="s">
        <v>25</v>
      </c>
      <c r="E204" s="141">
        <f>(E199+E201+E203)/3</f>
        <v>1</v>
      </c>
      <c r="F204" s="140" t="s">
        <v>25</v>
      </c>
      <c r="G204" s="140" t="s">
        <v>25</v>
      </c>
      <c r="H204" s="135" t="s">
        <v>25</v>
      </c>
      <c r="I204" s="135" t="s">
        <v>25</v>
      </c>
      <c r="J204" s="140" t="s">
        <v>25</v>
      </c>
      <c r="K204" s="140" t="s">
        <v>25</v>
      </c>
      <c r="L204" s="140" t="s">
        <v>25</v>
      </c>
      <c r="M204" s="140" t="s">
        <v>25</v>
      </c>
      <c r="N204" s="140" t="s">
        <v>25</v>
      </c>
      <c r="O204" s="140" t="s">
        <v>25</v>
      </c>
      <c r="P204" s="140" t="s">
        <v>25</v>
      </c>
    </row>
    <row r="205" spans="1:16" ht="36">
      <c r="A205" s="136"/>
      <c r="B205" s="137" t="s">
        <v>128</v>
      </c>
      <c r="C205" s="135" t="s">
        <v>25</v>
      </c>
      <c r="D205" s="135" t="s">
        <v>25</v>
      </c>
      <c r="E205" s="140" t="s">
        <v>25</v>
      </c>
      <c r="F205" s="140" t="s">
        <v>25</v>
      </c>
      <c r="G205" s="140" t="s">
        <v>25</v>
      </c>
      <c r="H205" s="138">
        <v>1</v>
      </c>
      <c r="I205" s="138">
        <v>1</v>
      </c>
      <c r="J205" s="139">
        <v>1</v>
      </c>
      <c r="K205" s="140" t="s">
        <v>25</v>
      </c>
      <c r="L205" s="140" t="s">
        <v>25</v>
      </c>
      <c r="M205" s="140" t="s">
        <v>25</v>
      </c>
      <c r="N205" s="140" t="s">
        <v>25</v>
      </c>
      <c r="O205" s="140" t="s">
        <v>25</v>
      </c>
      <c r="P205" s="140" t="s">
        <v>25</v>
      </c>
    </row>
    <row r="206" spans="1:16" ht="27.75" customHeight="1">
      <c r="A206" s="173" t="s">
        <v>129</v>
      </c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5"/>
    </row>
    <row r="207" spans="1:16" ht="62.25" customHeight="1">
      <c r="A207" s="150"/>
      <c r="B207" s="170" t="s">
        <v>185</v>
      </c>
      <c r="C207" s="171"/>
      <c r="D207" s="171"/>
      <c r="E207" s="171"/>
      <c r="F207" s="171"/>
      <c r="G207" s="172"/>
      <c r="H207" s="152" t="s">
        <v>25</v>
      </c>
      <c r="I207" s="152" t="s">
        <v>25</v>
      </c>
      <c r="J207" s="156" t="s">
        <v>25</v>
      </c>
      <c r="K207" s="156" t="s">
        <v>25</v>
      </c>
      <c r="L207" s="156" t="s">
        <v>25</v>
      </c>
      <c r="M207" s="156" t="s">
        <v>25</v>
      </c>
      <c r="N207" s="156" t="s">
        <v>25</v>
      </c>
      <c r="O207" s="156" t="s">
        <v>25</v>
      </c>
      <c r="P207" s="156" t="s">
        <v>25</v>
      </c>
    </row>
    <row r="208" spans="1:16">
      <c r="A208" s="144"/>
      <c r="B208" s="152"/>
      <c r="C208" s="108">
        <v>363.3</v>
      </c>
      <c r="D208" s="108">
        <f>D210+D212</f>
        <v>561.70000000000005</v>
      </c>
      <c r="E208" s="155">
        <v>1</v>
      </c>
      <c r="F208" s="155" t="s">
        <v>25</v>
      </c>
      <c r="G208" s="155" t="s">
        <v>25</v>
      </c>
      <c r="H208" s="152" t="s">
        <v>25</v>
      </c>
      <c r="I208" s="152" t="s">
        <v>25</v>
      </c>
      <c r="J208" s="156" t="s">
        <v>25</v>
      </c>
      <c r="K208" s="156" t="s">
        <v>25</v>
      </c>
      <c r="L208" s="156" t="s">
        <v>25</v>
      </c>
      <c r="M208" s="156" t="s">
        <v>25</v>
      </c>
      <c r="N208" s="156" t="s">
        <v>25</v>
      </c>
      <c r="O208" s="156" t="s">
        <v>25</v>
      </c>
      <c r="P208" s="156" t="s">
        <v>25</v>
      </c>
    </row>
    <row r="209" spans="1:16" ht="15" customHeight="1">
      <c r="A209" s="153"/>
      <c r="B209" s="170" t="s">
        <v>178</v>
      </c>
      <c r="C209" s="171"/>
      <c r="D209" s="171"/>
      <c r="E209" s="171"/>
      <c r="F209" s="171"/>
      <c r="G209" s="172"/>
      <c r="H209" s="152" t="s">
        <v>25</v>
      </c>
      <c r="I209" s="152" t="s">
        <v>25</v>
      </c>
      <c r="J209" s="156" t="s">
        <v>25</v>
      </c>
      <c r="K209" s="156" t="s">
        <v>25</v>
      </c>
      <c r="L209" s="156" t="s">
        <v>25</v>
      </c>
      <c r="M209" s="156" t="s">
        <v>25</v>
      </c>
      <c r="N209" s="156" t="s">
        <v>25</v>
      </c>
      <c r="O209" s="156" t="s">
        <v>25</v>
      </c>
      <c r="P209" s="156" t="s">
        <v>25</v>
      </c>
    </row>
    <row r="210" spans="1:16">
      <c r="A210" s="153"/>
      <c r="B210" s="152"/>
      <c r="C210" s="108">
        <v>255.5</v>
      </c>
      <c r="D210" s="108">
        <v>255.5</v>
      </c>
      <c r="E210" s="155">
        <f>D210/C210</f>
        <v>1</v>
      </c>
      <c r="F210" s="155" t="s">
        <v>25</v>
      </c>
      <c r="G210" s="155" t="s">
        <v>25</v>
      </c>
      <c r="H210" s="152" t="s">
        <v>25</v>
      </c>
      <c r="I210" s="152" t="s">
        <v>25</v>
      </c>
      <c r="J210" s="156" t="s">
        <v>25</v>
      </c>
      <c r="K210" s="156" t="s">
        <v>25</v>
      </c>
      <c r="L210" s="156" t="s">
        <v>25</v>
      </c>
      <c r="M210" s="156" t="s">
        <v>25</v>
      </c>
      <c r="N210" s="156" t="s">
        <v>25</v>
      </c>
      <c r="O210" s="156" t="s">
        <v>25</v>
      </c>
      <c r="P210" s="156" t="s">
        <v>25</v>
      </c>
    </row>
    <row r="211" spans="1:16" ht="15" customHeight="1">
      <c r="A211" s="153"/>
      <c r="B211" s="170" t="s">
        <v>179</v>
      </c>
      <c r="C211" s="171"/>
      <c r="D211" s="171"/>
      <c r="E211" s="171"/>
      <c r="F211" s="171"/>
      <c r="G211" s="172"/>
      <c r="H211" s="152" t="s">
        <v>25</v>
      </c>
      <c r="I211" s="152" t="s">
        <v>25</v>
      </c>
      <c r="J211" s="156" t="s">
        <v>25</v>
      </c>
      <c r="K211" s="156" t="s">
        <v>25</v>
      </c>
      <c r="L211" s="156" t="s">
        <v>25</v>
      </c>
      <c r="M211" s="156" t="s">
        <v>25</v>
      </c>
      <c r="N211" s="156" t="s">
        <v>25</v>
      </c>
      <c r="O211" s="156" t="s">
        <v>25</v>
      </c>
      <c r="P211" s="156" t="s">
        <v>25</v>
      </c>
    </row>
    <row r="212" spans="1:16">
      <c r="A212" s="153"/>
      <c r="B212" s="152"/>
      <c r="C212" s="108">
        <v>107.8</v>
      </c>
      <c r="D212" s="108">
        <v>306.2</v>
      </c>
      <c r="E212" s="155">
        <v>1</v>
      </c>
      <c r="F212" s="155" t="s">
        <v>25</v>
      </c>
      <c r="G212" s="155" t="s">
        <v>25</v>
      </c>
      <c r="H212" s="152" t="s">
        <v>25</v>
      </c>
      <c r="I212" s="152" t="s">
        <v>25</v>
      </c>
      <c r="J212" s="156" t="s">
        <v>25</v>
      </c>
      <c r="K212" s="156" t="s">
        <v>25</v>
      </c>
      <c r="L212" s="156" t="s">
        <v>25</v>
      </c>
      <c r="M212" s="156" t="s">
        <v>25</v>
      </c>
      <c r="N212" s="156" t="s">
        <v>25</v>
      </c>
      <c r="O212" s="156" t="s">
        <v>25</v>
      </c>
      <c r="P212" s="156" t="s">
        <v>25</v>
      </c>
    </row>
    <row r="213" spans="1:16" ht="72">
      <c r="A213" s="144"/>
      <c r="B213" s="145" t="s">
        <v>130</v>
      </c>
      <c r="C213" s="143" t="s">
        <v>25</v>
      </c>
      <c r="D213" s="143" t="s">
        <v>25</v>
      </c>
      <c r="E213" s="149">
        <f>(E208+E210+E212)/3</f>
        <v>1</v>
      </c>
      <c r="F213" s="148" t="s">
        <v>25</v>
      </c>
      <c r="G213" s="148" t="s">
        <v>25</v>
      </c>
      <c r="H213" s="143" t="s">
        <v>25</v>
      </c>
      <c r="I213" s="143" t="s">
        <v>25</v>
      </c>
      <c r="J213" s="148" t="s">
        <v>25</v>
      </c>
      <c r="K213" s="148" t="s">
        <v>25</v>
      </c>
      <c r="L213" s="148" t="s">
        <v>25</v>
      </c>
      <c r="M213" s="148" t="s">
        <v>25</v>
      </c>
      <c r="N213" s="148" t="s">
        <v>25</v>
      </c>
      <c r="O213" s="148" t="s">
        <v>25</v>
      </c>
      <c r="P213" s="148" t="s">
        <v>25</v>
      </c>
    </row>
    <row r="214" spans="1:16" ht="36">
      <c r="A214" s="144"/>
      <c r="B214" s="145" t="s">
        <v>131</v>
      </c>
      <c r="C214" s="143" t="s">
        <v>25</v>
      </c>
      <c r="D214" s="143" t="s">
        <v>25</v>
      </c>
      <c r="E214" s="148" t="s">
        <v>25</v>
      </c>
      <c r="F214" s="148" t="s">
        <v>25</v>
      </c>
      <c r="G214" s="148" t="s">
        <v>25</v>
      </c>
      <c r="H214" s="146">
        <v>1</v>
      </c>
      <c r="I214" s="146">
        <v>1</v>
      </c>
      <c r="J214" s="147">
        <v>1</v>
      </c>
      <c r="K214" s="148" t="s">
        <v>25</v>
      </c>
      <c r="L214" s="148" t="s">
        <v>25</v>
      </c>
      <c r="M214" s="148" t="s">
        <v>25</v>
      </c>
      <c r="N214" s="148" t="s">
        <v>25</v>
      </c>
      <c r="O214" s="148" t="s">
        <v>25</v>
      </c>
      <c r="P214" s="148" t="s">
        <v>25</v>
      </c>
    </row>
    <row r="215" spans="1:16" ht="27" customHeight="1">
      <c r="A215" s="173" t="s">
        <v>189</v>
      </c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5"/>
    </row>
    <row r="216" spans="1:16" ht="30.75" customHeight="1">
      <c r="A216" s="157"/>
      <c r="B216" s="170" t="s">
        <v>185</v>
      </c>
      <c r="C216" s="171"/>
      <c r="D216" s="171"/>
      <c r="E216" s="171"/>
      <c r="F216" s="171"/>
      <c r="G216" s="172"/>
      <c r="H216" s="152" t="s">
        <v>25</v>
      </c>
      <c r="I216" s="152" t="s">
        <v>25</v>
      </c>
      <c r="J216" s="156" t="s">
        <v>25</v>
      </c>
      <c r="K216" s="156" t="s">
        <v>25</v>
      </c>
      <c r="L216" s="156" t="s">
        <v>25</v>
      </c>
      <c r="M216" s="156" t="s">
        <v>25</v>
      </c>
      <c r="N216" s="156" t="s">
        <v>25</v>
      </c>
      <c r="O216" s="156" t="s">
        <v>25</v>
      </c>
      <c r="P216" s="156" t="s">
        <v>25</v>
      </c>
    </row>
    <row r="217" spans="1:16">
      <c r="A217" s="157"/>
      <c r="B217" s="152"/>
      <c r="C217" s="108">
        <v>363.3</v>
      </c>
      <c r="D217" s="108">
        <f>D219+D221</f>
        <v>561.70000000000005</v>
      </c>
      <c r="E217" s="155">
        <v>1</v>
      </c>
      <c r="F217" s="155" t="s">
        <v>25</v>
      </c>
      <c r="G217" s="155" t="s">
        <v>25</v>
      </c>
      <c r="H217" s="152" t="s">
        <v>25</v>
      </c>
      <c r="I217" s="152" t="s">
        <v>25</v>
      </c>
      <c r="J217" s="156" t="s">
        <v>25</v>
      </c>
      <c r="K217" s="156" t="s">
        <v>25</v>
      </c>
      <c r="L217" s="156" t="s">
        <v>25</v>
      </c>
      <c r="M217" s="156" t="s">
        <v>25</v>
      </c>
      <c r="N217" s="156" t="s">
        <v>25</v>
      </c>
      <c r="O217" s="156" t="s">
        <v>25</v>
      </c>
      <c r="P217" s="156" t="s">
        <v>25</v>
      </c>
    </row>
    <row r="218" spans="1:16" ht="30.75" customHeight="1">
      <c r="A218" s="150"/>
      <c r="B218" s="170" t="s">
        <v>178</v>
      </c>
      <c r="C218" s="171"/>
      <c r="D218" s="171"/>
      <c r="E218" s="171"/>
      <c r="F218" s="171"/>
      <c r="G218" s="172"/>
      <c r="H218" s="152" t="s">
        <v>25</v>
      </c>
      <c r="I218" s="152" t="s">
        <v>25</v>
      </c>
      <c r="J218" s="156" t="s">
        <v>25</v>
      </c>
      <c r="K218" s="156" t="s">
        <v>25</v>
      </c>
      <c r="L218" s="156" t="s">
        <v>25</v>
      </c>
      <c r="M218" s="156" t="s">
        <v>25</v>
      </c>
      <c r="N218" s="156" t="s">
        <v>25</v>
      </c>
      <c r="O218" s="156" t="s">
        <v>25</v>
      </c>
      <c r="P218" s="156" t="s">
        <v>25</v>
      </c>
    </row>
    <row r="219" spans="1:16">
      <c r="A219" s="157"/>
      <c r="B219" s="152"/>
      <c r="C219" s="108">
        <v>255.5</v>
      </c>
      <c r="D219" s="108">
        <v>255.5</v>
      </c>
      <c r="E219" s="155">
        <f>D219/C219</f>
        <v>1</v>
      </c>
      <c r="F219" s="155" t="s">
        <v>25</v>
      </c>
      <c r="G219" s="155" t="s">
        <v>25</v>
      </c>
      <c r="H219" s="152" t="s">
        <v>25</v>
      </c>
      <c r="I219" s="152" t="s">
        <v>25</v>
      </c>
      <c r="J219" s="156" t="s">
        <v>25</v>
      </c>
      <c r="K219" s="156" t="s">
        <v>25</v>
      </c>
      <c r="L219" s="156" t="s">
        <v>25</v>
      </c>
      <c r="M219" s="156" t="s">
        <v>25</v>
      </c>
      <c r="N219" s="156" t="s">
        <v>25</v>
      </c>
      <c r="O219" s="156" t="s">
        <v>25</v>
      </c>
      <c r="P219" s="156" t="s">
        <v>25</v>
      </c>
    </row>
    <row r="220" spans="1:16" ht="15" customHeight="1">
      <c r="A220" s="157"/>
      <c r="B220" s="170" t="s">
        <v>179</v>
      </c>
      <c r="C220" s="171"/>
      <c r="D220" s="171"/>
      <c r="E220" s="171"/>
      <c r="F220" s="171"/>
      <c r="G220" s="172"/>
      <c r="H220" s="152" t="s">
        <v>25</v>
      </c>
      <c r="I220" s="152" t="s">
        <v>25</v>
      </c>
      <c r="J220" s="156" t="s">
        <v>25</v>
      </c>
      <c r="K220" s="156" t="s">
        <v>25</v>
      </c>
      <c r="L220" s="156" t="s">
        <v>25</v>
      </c>
      <c r="M220" s="156" t="s">
        <v>25</v>
      </c>
      <c r="N220" s="156" t="s">
        <v>25</v>
      </c>
      <c r="O220" s="156" t="s">
        <v>25</v>
      </c>
      <c r="P220" s="156" t="s">
        <v>25</v>
      </c>
    </row>
    <row r="221" spans="1:16">
      <c r="A221" s="157"/>
      <c r="B221" s="152"/>
      <c r="C221" s="108">
        <v>107.8</v>
      </c>
      <c r="D221" s="108">
        <v>306.2</v>
      </c>
      <c r="E221" s="155">
        <v>1</v>
      </c>
      <c r="F221" s="155" t="s">
        <v>25</v>
      </c>
      <c r="G221" s="155" t="s">
        <v>25</v>
      </c>
      <c r="H221" s="152" t="s">
        <v>25</v>
      </c>
      <c r="I221" s="152" t="s">
        <v>25</v>
      </c>
      <c r="J221" s="156" t="s">
        <v>25</v>
      </c>
      <c r="K221" s="156" t="s">
        <v>25</v>
      </c>
      <c r="L221" s="156" t="s">
        <v>25</v>
      </c>
      <c r="M221" s="156" t="s">
        <v>25</v>
      </c>
      <c r="N221" s="156" t="s">
        <v>25</v>
      </c>
      <c r="O221" s="156" t="s">
        <v>25</v>
      </c>
      <c r="P221" s="156" t="s">
        <v>25</v>
      </c>
    </row>
    <row r="222" spans="1:16" ht="72">
      <c r="A222" s="153"/>
      <c r="B222" s="158" t="s">
        <v>190</v>
      </c>
      <c r="C222" s="151" t="s">
        <v>25</v>
      </c>
      <c r="D222" s="151" t="s">
        <v>25</v>
      </c>
      <c r="E222" s="160">
        <f>(E217+E219+E221)/3</f>
        <v>1</v>
      </c>
      <c r="F222" s="154" t="s">
        <v>25</v>
      </c>
      <c r="G222" s="154" t="s">
        <v>25</v>
      </c>
      <c r="H222" s="151" t="s">
        <v>25</v>
      </c>
      <c r="I222" s="151" t="s">
        <v>25</v>
      </c>
      <c r="J222" s="154" t="s">
        <v>25</v>
      </c>
      <c r="K222" s="154" t="s">
        <v>25</v>
      </c>
      <c r="L222" s="154" t="s">
        <v>25</v>
      </c>
      <c r="M222" s="154" t="s">
        <v>25</v>
      </c>
      <c r="N222" s="154" t="s">
        <v>25</v>
      </c>
      <c r="O222" s="154" t="s">
        <v>25</v>
      </c>
      <c r="P222" s="154" t="s">
        <v>25</v>
      </c>
    </row>
    <row r="223" spans="1:16" ht="36">
      <c r="A223" s="16"/>
      <c r="B223" s="158" t="s">
        <v>191</v>
      </c>
      <c r="C223" s="9" t="s">
        <v>25</v>
      </c>
      <c r="D223" s="9" t="s">
        <v>25</v>
      </c>
      <c r="E223" s="41" t="s">
        <v>25</v>
      </c>
      <c r="F223" s="41" t="s">
        <v>25</v>
      </c>
      <c r="G223" s="41" t="s">
        <v>25</v>
      </c>
      <c r="H223" s="21">
        <v>1</v>
      </c>
      <c r="I223" s="21">
        <v>1</v>
      </c>
      <c r="J223" s="23">
        <f>I223/H223</f>
        <v>1</v>
      </c>
      <c r="K223" s="41" t="s">
        <v>25</v>
      </c>
      <c r="L223" s="41" t="s">
        <v>25</v>
      </c>
      <c r="M223" s="41" t="s">
        <v>25</v>
      </c>
      <c r="N223" s="41" t="s">
        <v>25</v>
      </c>
      <c r="O223" s="41" t="s">
        <v>25</v>
      </c>
      <c r="P223" s="41" t="s">
        <v>25</v>
      </c>
    </row>
    <row r="224" spans="1:16" ht="32.25" customHeight="1">
      <c r="A224" s="173" t="s">
        <v>192</v>
      </c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5"/>
    </row>
    <row r="225" spans="1:16" ht="47.25" customHeight="1">
      <c r="A225" s="157"/>
      <c r="B225" s="170" t="s">
        <v>198</v>
      </c>
      <c r="C225" s="171"/>
      <c r="D225" s="171"/>
      <c r="E225" s="171"/>
      <c r="F225" s="171"/>
      <c r="G225" s="172"/>
      <c r="H225" s="152" t="s">
        <v>25</v>
      </c>
      <c r="I225" s="152" t="s">
        <v>25</v>
      </c>
      <c r="J225" s="156" t="s">
        <v>25</v>
      </c>
      <c r="K225" s="156" t="s">
        <v>25</v>
      </c>
      <c r="L225" s="156" t="s">
        <v>25</v>
      </c>
      <c r="M225" s="156" t="s">
        <v>25</v>
      </c>
      <c r="N225" s="156" t="s">
        <v>25</v>
      </c>
      <c r="O225" s="156" t="s">
        <v>25</v>
      </c>
      <c r="P225" s="156" t="s">
        <v>25</v>
      </c>
    </row>
    <row r="226" spans="1:16" ht="26.25">
      <c r="A226" s="157"/>
      <c r="B226" s="152"/>
      <c r="C226" s="108" t="s">
        <v>195</v>
      </c>
      <c r="D226" s="108" t="s">
        <v>196</v>
      </c>
      <c r="E226" s="155">
        <v>1</v>
      </c>
      <c r="F226" s="155" t="s">
        <v>25</v>
      </c>
      <c r="G226" s="155" t="s">
        <v>25</v>
      </c>
      <c r="H226" s="152" t="s">
        <v>25</v>
      </c>
      <c r="I226" s="152" t="s">
        <v>25</v>
      </c>
      <c r="J226" s="156" t="s">
        <v>25</v>
      </c>
      <c r="K226" s="156" t="s">
        <v>25</v>
      </c>
      <c r="L226" s="156" t="s">
        <v>25</v>
      </c>
      <c r="M226" s="156" t="s">
        <v>25</v>
      </c>
      <c r="N226" s="156" t="s">
        <v>25</v>
      </c>
      <c r="O226" s="156" t="s">
        <v>25</v>
      </c>
      <c r="P226" s="156" t="s">
        <v>25</v>
      </c>
    </row>
    <row r="227" spans="1:16" ht="72">
      <c r="A227" s="153"/>
      <c r="B227" s="158" t="s">
        <v>193</v>
      </c>
      <c r="C227" s="151" t="s">
        <v>25</v>
      </c>
      <c r="D227" s="151" t="s">
        <v>25</v>
      </c>
      <c r="E227" s="160">
        <f>(E226)</f>
        <v>1</v>
      </c>
      <c r="F227" s="154" t="s">
        <v>25</v>
      </c>
      <c r="G227" s="154" t="s">
        <v>25</v>
      </c>
      <c r="H227" s="151" t="s">
        <v>25</v>
      </c>
      <c r="I227" s="151" t="s">
        <v>25</v>
      </c>
      <c r="J227" s="154" t="s">
        <v>25</v>
      </c>
      <c r="K227" s="154" t="s">
        <v>25</v>
      </c>
      <c r="L227" s="154" t="s">
        <v>25</v>
      </c>
      <c r="M227" s="154" t="s">
        <v>25</v>
      </c>
      <c r="N227" s="154" t="s">
        <v>25</v>
      </c>
      <c r="O227" s="154" t="s">
        <v>25</v>
      </c>
      <c r="P227" s="154" t="s">
        <v>25</v>
      </c>
    </row>
    <row r="228" spans="1:16" ht="36">
      <c r="A228" s="153"/>
      <c r="B228" s="158" t="s">
        <v>194</v>
      </c>
      <c r="C228" s="151" t="s">
        <v>25</v>
      </c>
      <c r="D228" s="151" t="s">
        <v>25</v>
      </c>
      <c r="E228" s="154" t="s">
        <v>25</v>
      </c>
      <c r="F228" s="154" t="s">
        <v>25</v>
      </c>
      <c r="G228" s="154" t="s">
        <v>25</v>
      </c>
      <c r="H228" s="146">
        <v>1</v>
      </c>
      <c r="I228" s="146">
        <v>1</v>
      </c>
      <c r="J228" s="147">
        <f>I228/H228</f>
        <v>1</v>
      </c>
      <c r="K228" s="154" t="s">
        <v>25</v>
      </c>
      <c r="L228" s="154" t="s">
        <v>25</v>
      </c>
      <c r="M228" s="154" t="s">
        <v>25</v>
      </c>
      <c r="N228" s="154" t="s">
        <v>25</v>
      </c>
      <c r="O228" s="154" t="s">
        <v>25</v>
      </c>
      <c r="P228" s="154" t="s">
        <v>25</v>
      </c>
    </row>
    <row r="229" spans="1:16" ht="29.25" customHeight="1">
      <c r="A229" s="173" t="s">
        <v>197</v>
      </c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5"/>
    </row>
    <row r="230" spans="1:16" ht="21.75" customHeight="1">
      <c r="A230" s="157"/>
      <c r="B230" s="170" t="s">
        <v>199</v>
      </c>
      <c r="C230" s="171"/>
      <c r="D230" s="171"/>
      <c r="E230" s="171"/>
      <c r="F230" s="171"/>
      <c r="G230" s="172"/>
      <c r="H230" s="152" t="s">
        <v>25</v>
      </c>
      <c r="I230" s="152" t="s">
        <v>25</v>
      </c>
      <c r="J230" s="156" t="s">
        <v>25</v>
      </c>
      <c r="K230" s="156" t="s">
        <v>25</v>
      </c>
      <c r="L230" s="156" t="s">
        <v>25</v>
      </c>
      <c r="M230" s="156" t="s">
        <v>25</v>
      </c>
      <c r="N230" s="156" t="s">
        <v>25</v>
      </c>
      <c r="O230" s="156" t="s">
        <v>25</v>
      </c>
      <c r="P230" s="156" t="s">
        <v>25</v>
      </c>
    </row>
    <row r="231" spans="1:16">
      <c r="A231" s="157"/>
      <c r="B231" s="152"/>
      <c r="C231" s="108">
        <v>95</v>
      </c>
      <c r="D231" s="108">
        <v>104.8</v>
      </c>
      <c r="E231" s="155">
        <v>1</v>
      </c>
      <c r="F231" s="155" t="s">
        <v>25</v>
      </c>
      <c r="G231" s="155" t="s">
        <v>25</v>
      </c>
      <c r="H231" s="152" t="s">
        <v>25</v>
      </c>
      <c r="I231" s="152" t="s">
        <v>25</v>
      </c>
      <c r="J231" s="156" t="s">
        <v>25</v>
      </c>
      <c r="K231" s="156" t="s">
        <v>25</v>
      </c>
      <c r="L231" s="156" t="s">
        <v>25</v>
      </c>
      <c r="M231" s="156" t="s">
        <v>25</v>
      </c>
      <c r="N231" s="156" t="s">
        <v>25</v>
      </c>
      <c r="O231" s="156" t="s">
        <v>25</v>
      </c>
      <c r="P231" s="156" t="s">
        <v>25</v>
      </c>
    </row>
    <row r="232" spans="1:16" ht="72">
      <c r="A232" s="153"/>
      <c r="B232" s="158" t="s">
        <v>201</v>
      </c>
      <c r="C232" s="151" t="s">
        <v>25</v>
      </c>
      <c r="D232" s="151" t="s">
        <v>25</v>
      </c>
      <c r="E232" s="160">
        <f>E231/1</f>
        <v>1</v>
      </c>
      <c r="F232" s="154" t="s">
        <v>25</v>
      </c>
      <c r="G232" s="154" t="s">
        <v>25</v>
      </c>
      <c r="H232" s="151" t="s">
        <v>25</v>
      </c>
      <c r="I232" s="151" t="s">
        <v>25</v>
      </c>
      <c r="J232" s="154" t="s">
        <v>25</v>
      </c>
      <c r="K232" s="154" t="s">
        <v>25</v>
      </c>
      <c r="L232" s="154" t="s">
        <v>25</v>
      </c>
      <c r="M232" s="154" t="s">
        <v>25</v>
      </c>
      <c r="N232" s="154" t="s">
        <v>25</v>
      </c>
      <c r="O232" s="154" t="s">
        <v>25</v>
      </c>
      <c r="P232" s="154" t="s">
        <v>25</v>
      </c>
    </row>
    <row r="233" spans="1:16" ht="36">
      <c r="A233" s="153"/>
      <c r="B233" s="158" t="s">
        <v>202</v>
      </c>
      <c r="C233" s="151" t="s">
        <v>25</v>
      </c>
      <c r="D233" s="151" t="s">
        <v>25</v>
      </c>
      <c r="E233" s="154" t="s">
        <v>25</v>
      </c>
      <c r="F233" s="154" t="s">
        <v>25</v>
      </c>
      <c r="G233" s="154" t="s">
        <v>25</v>
      </c>
      <c r="H233" s="146">
        <v>1</v>
      </c>
      <c r="I233" s="146">
        <v>1</v>
      </c>
      <c r="J233" s="147">
        <f>I233/H233</f>
        <v>1</v>
      </c>
      <c r="K233" s="154" t="s">
        <v>25</v>
      </c>
      <c r="L233" s="154" t="s">
        <v>25</v>
      </c>
      <c r="M233" s="154" t="s">
        <v>25</v>
      </c>
      <c r="N233" s="154" t="s">
        <v>25</v>
      </c>
      <c r="O233" s="154" t="s">
        <v>25</v>
      </c>
      <c r="P233" s="154" t="s">
        <v>25</v>
      </c>
    </row>
    <row r="234" spans="1:16" ht="38.25" customHeight="1">
      <c r="A234" s="173" t="s">
        <v>200</v>
      </c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5"/>
    </row>
    <row r="235" spans="1:16" ht="66" customHeight="1">
      <c r="A235" s="157"/>
      <c r="B235" s="170" t="s">
        <v>185</v>
      </c>
      <c r="C235" s="171"/>
      <c r="D235" s="171"/>
      <c r="E235" s="171"/>
      <c r="F235" s="171"/>
      <c r="G235" s="172"/>
      <c r="H235" s="152" t="s">
        <v>25</v>
      </c>
      <c r="I235" s="152" t="s">
        <v>25</v>
      </c>
      <c r="J235" s="156" t="s">
        <v>25</v>
      </c>
      <c r="K235" s="156" t="s">
        <v>25</v>
      </c>
      <c r="L235" s="156" t="s">
        <v>25</v>
      </c>
      <c r="M235" s="156" t="s">
        <v>25</v>
      </c>
      <c r="N235" s="156" t="s">
        <v>25</v>
      </c>
      <c r="O235" s="156" t="s">
        <v>25</v>
      </c>
      <c r="P235" s="156" t="s">
        <v>25</v>
      </c>
    </row>
    <row r="236" spans="1:16">
      <c r="A236" s="157"/>
      <c r="B236" s="152"/>
      <c r="C236" s="108">
        <v>363.3</v>
      </c>
      <c r="D236" s="108">
        <f>D238+D240</f>
        <v>561.70000000000005</v>
      </c>
      <c r="E236" s="155">
        <v>1</v>
      </c>
      <c r="F236" s="155" t="s">
        <v>25</v>
      </c>
      <c r="G236" s="155" t="s">
        <v>25</v>
      </c>
      <c r="H236" s="152" t="s">
        <v>25</v>
      </c>
      <c r="I236" s="152" t="s">
        <v>25</v>
      </c>
      <c r="J236" s="156" t="s">
        <v>25</v>
      </c>
      <c r="K236" s="156" t="s">
        <v>25</v>
      </c>
      <c r="L236" s="156" t="s">
        <v>25</v>
      </c>
      <c r="M236" s="156" t="s">
        <v>25</v>
      </c>
      <c r="N236" s="156" t="s">
        <v>25</v>
      </c>
      <c r="O236" s="156" t="s">
        <v>25</v>
      </c>
      <c r="P236" s="156" t="s">
        <v>25</v>
      </c>
    </row>
    <row r="237" spans="1:16" ht="33.75" customHeight="1">
      <c r="A237" s="157"/>
      <c r="B237" s="170" t="s">
        <v>178</v>
      </c>
      <c r="C237" s="171"/>
      <c r="D237" s="171"/>
      <c r="E237" s="171"/>
      <c r="F237" s="171"/>
      <c r="G237" s="172"/>
      <c r="H237" s="152" t="s">
        <v>25</v>
      </c>
      <c r="I237" s="152" t="s">
        <v>25</v>
      </c>
      <c r="J237" s="156" t="s">
        <v>25</v>
      </c>
      <c r="K237" s="156" t="s">
        <v>25</v>
      </c>
      <c r="L237" s="156" t="s">
        <v>25</v>
      </c>
      <c r="M237" s="156" t="s">
        <v>25</v>
      </c>
      <c r="N237" s="156" t="s">
        <v>25</v>
      </c>
      <c r="O237" s="156" t="s">
        <v>25</v>
      </c>
      <c r="P237" s="156" t="s">
        <v>25</v>
      </c>
    </row>
    <row r="238" spans="1:16">
      <c r="A238" s="157"/>
      <c r="B238" s="152"/>
      <c r="C238" s="108">
        <v>255.5</v>
      </c>
      <c r="D238" s="108">
        <v>255.5</v>
      </c>
      <c r="E238" s="155">
        <f>D238/C238</f>
        <v>1</v>
      </c>
      <c r="F238" s="155" t="s">
        <v>25</v>
      </c>
      <c r="G238" s="155" t="s">
        <v>25</v>
      </c>
      <c r="H238" s="152" t="s">
        <v>25</v>
      </c>
      <c r="I238" s="152" t="s">
        <v>25</v>
      </c>
      <c r="J238" s="156" t="s">
        <v>25</v>
      </c>
      <c r="K238" s="156" t="s">
        <v>25</v>
      </c>
      <c r="L238" s="156" t="s">
        <v>25</v>
      </c>
      <c r="M238" s="156" t="s">
        <v>25</v>
      </c>
      <c r="N238" s="156" t="s">
        <v>25</v>
      </c>
      <c r="O238" s="156" t="s">
        <v>25</v>
      </c>
      <c r="P238" s="156" t="s">
        <v>25</v>
      </c>
    </row>
    <row r="239" spans="1:16">
      <c r="A239" s="157"/>
      <c r="B239" s="170" t="s">
        <v>179</v>
      </c>
      <c r="C239" s="171"/>
      <c r="D239" s="171"/>
      <c r="E239" s="171"/>
      <c r="F239" s="171"/>
      <c r="G239" s="172"/>
      <c r="H239" s="152" t="s">
        <v>25</v>
      </c>
      <c r="I239" s="152" t="s">
        <v>25</v>
      </c>
      <c r="J239" s="156" t="s">
        <v>25</v>
      </c>
      <c r="K239" s="156" t="s">
        <v>25</v>
      </c>
      <c r="L239" s="156" t="s">
        <v>25</v>
      </c>
      <c r="M239" s="156" t="s">
        <v>25</v>
      </c>
      <c r="N239" s="156" t="s">
        <v>25</v>
      </c>
      <c r="O239" s="156" t="s">
        <v>25</v>
      </c>
      <c r="P239" s="156" t="s">
        <v>25</v>
      </c>
    </row>
    <row r="240" spans="1:16">
      <c r="A240" s="157"/>
      <c r="B240" s="152"/>
      <c r="C240" s="108">
        <v>107.8</v>
      </c>
      <c r="D240" s="108">
        <v>306.2</v>
      </c>
      <c r="E240" s="155">
        <v>1</v>
      </c>
      <c r="F240" s="155" t="s">
        <v>25</v>
      </c>
      <c r="G240" s="155" t="s">
        <v>25</v>
      </c>
      <c r="H240" s="152" t="s">
        <v>25</v>
      </c>
      <c r="I240" s="152" t="s">
        <v>25</v>
      </c>
      <c r="J240" s="156" t="s">
        <v>25</v>
      </c>
      <c r="K240" s="156" t="s">
        <v>25</v>
      </c>
      <c r="L240" s="156" t="s">
        <v>25</v>
      </c>
      <c r="M240" s="156" t="s">
        <v>25</v>
      </c>
      <c r="N240" s="156" t="s">
        <v>25</v>
      </c>
      <c r="O240" s="156" t="s">
        <v>25</v>
      </c>
      <c r="P240" s="156" t="s">
        <v>25</v>
      </c>
    </row>
    <row r="241" spans="1:16" ht="72">
      <c r="A241" s="153"/>
      <c r="B241" s="158" t="s">
        <v>203</v>
      </c>
      <c r="C241" s="151" t="s">
        <v>25</v>
      </c>
      <c r="D241" s="151" t="s">
        <v>25</v>
      </c>
      <c r="E241" s="160">
        <f>(E236+E238+E240)/3</f>
        <v>1</v>
      </c>
      <c r="F241" s="154" t="s">
        <v>25</v>
      </c>
      <c r="G241" s="154" t="s">
        <v>25</v>
      </c>
      <c r="H241" s="151" t="s">
        <v>25</v>
      </c>
      <c r="I241" s="151" t="s">
        <v>25</v>
      </c>
      <c r="J241" s="154" t="s">
        <v>25</v>
      </c>
      <c r="K241" s="154" t="s">
        <v>25</v>
      </c>
      <c r="L241" s="154" t="s">
        <v>25</v>
      </c>
      <c r="M241" s="154" t="s">
        <v>25</v>
      </c>
      <c r="N241" s="154" t="s">
        <v>25</v>
      </c>
      <c r="O241" s="154" t="s">
        <v>25</v>
      </c>
      <c r="P241" s="154" t="s">
        <v>25</v>
      </c>
    </row>
    <row r="242" spans="1:16" ht="36">
      <c r="A242" s="153"/>
      <c r="B242" s="158" t="s">
        <v>204</v>
      </c>
      <c r="C242" s="151" t="s">
        <v>25</v>
      </c>
      <c r="D242" s="151" t="s">
        <v>25</v>
      </c>
      <c r="E242" s="154" t="s">
        <v>25</v>
      </c>
      <c r="F242" s="154" t="s">
        <v>25</v>
      </c>
      <c r="G242" s="154" t="s">
        <v>25</v>
      </c>
      <c r="H242" s="146">
        <v>1</v>
      </c>
      <c r="I242" s="146">
        <v>1</v>
      </c>
      <c r="J242" s="147">
        <f>I242/H242</f>
        <v>1</v>
      </c>
      <c r="K242" s="154" t="s">
        <v>25</v>
      </c>
      <c r="L242" s="154" t="s">
        <v>25</v>
      </c>
      <c r="M242" s="154" t="s">
        <v>25</v>
      </c>
      <c r="N242" s="154" t="s">
        <v>25</v>
      </c>
      <c r="O242" s="154" t="s">
        <v>25</v>
      </c>
      <c r="P242" s="154" t="s">
        <v>25</v>
      </c>
    </row>
    <row r="243" spans="1:16" ht="22.5" customHeight="1">
      <c r="A243" s="173" t="s">
        <v>205</v>
      </c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5"/>
    </row>
    <row r="244" spans="1:16" ht="33" customHeight="1">
      <c r="A244" s="157"/>
      <c r="B244" s="170" t="s">
        <v>206</v>
      </c>
      <c r="C244" s="171"/>
      <c r="D244" s="171"/>
      <c r="E244" s="171"/>
      <c r="F244" s="171"/>
      <c r="G244" s="172"/>
      <c r="H244" s="152" t="s">
        <v>25</v>
      </c>
      <c r="I244" s="152" t="s">
        <v>25</v>
      </c>
      <c r="J244" s="156" t="s">
        <v>25</v>
      </c>
      <c r="K244" s="156" t="s">
        <v>25</v>
      </c>
      <c r="L244" s="156" t="s">
        <v>25</v>
      </c>
      <c r="M244" s="156" t="s">
        <v>25</v>
      </c>
      <c r="N244" s="156" t="s">
        <v>25</v>
      </c>
      <c r="O244" s="156" t="s">
        <v>25</v>
      </c>
      <c r="P244" s="156" t="s">
        <v>25</v>
      </c>
    </row>
    <row r="245" spans="1:16">
      <c r="A245" s="157"/>
      <c r="B245" s="152"/>
      <c r="C245" s="240" t="s">
        <v>214</v>
      </c>
      <c r="D245" s="241"/>
      <c r="E245" s="241"/>
      <c r="F245" s="241"/>
      <c r="G245" s="242"/>
      <c r="H245" s="152" t="s">
        <v>25</v>
      </c>
      <c r="I245" s="152" t="s">
        <v>25</v>
      </c>
      <c r="J245" s="156" t="s">
        <v>25</v>
      </c>
      <c r="K245" s="156" t="s">
        <v>25</v>
      </c>
      <c r="L245" s="156" t="s">
        <v>25</v>
      </c>
      <c r="M245" s="156" t="s">
        <v>25</v>
      </c>
      <c r="N245" s="156" t="s">
        <v>25</v>
      </c>
      <c r="O245" s="156" t="s">
        <v>25</v>
      </c>
      <c r="P245" s="156" t="s">
        <v>25</v>
      </c>
    </row>
    <row r="246" spans="1:16" ht="37.5" customHeight="1">
      <c r="A246" s="157"/>
      <c r="B246" s="170" t="s">
        <v>207</v>
      </c>
      <c r="C246" s="171"/>
      <c r="D246" s="171"/>
      <c r="E246" s="171"/>
      <c r="F246" s="171"/>
      <c r="G246" s="172"/>
      <c r="H246" s="152" t="s">
        <v>25</v>
      </c>
      <c r="I246" s="152" t="s">
        <v>25</v>
      </c>
      <c r="J246" s="156" t="s">
        <v>25</v>
      </c>
      <c r="K246" s="156" t="s">
        <v>25</v>
      </c>
      <c r="L246" s="156" t="s">
        <v>25</v>
      </c>
      <c r="M246" s="156" t="s">
        <v>25</v>
      </c>
      <c r="N246" s="156" t="s">
        <v>25</v>
      </c>
      <c r="O246" s="156" t="s">
        <v>25</v>
      </c>
      <c r="P246" s="156" t="s">
        <v>25</v>
      </c>
    </row>
    <row r="247" spans="1:16" ht="15" customHeight="1">
      <c r="A247" s="157"/>
      <c r="B247" s="152"/>
      <c r="C247" s="240" t="s">
        <v>214</v>
      </c>
      <c r="D247" s="241"/>
      <c r="E247" s="241"/>
      <c r="F247" s="241"/>
      <c r="G247" s="242"/>
      <c r="H247" s="152" t="s">
        <v>25</v>
      </c>
      <c r="I247" s="152" t="s">
        <v>25</v>
      </c>
      <c r="J247" s="156" t="s">
        <v>25</v>
      </c>
      <c r="K247" s="156" t="s">
        <v>25</v>
      </c>
      <c r="L247" s="156" t="s">
        <v>25</v>
      </c>
      <c r="M247" s="156" t="s">
        <v>25</v>
      </c>
      <c r="N247" s="156" t="s">
        <v>25</v>
      </c>
      <c r="O247" s="156" t="s">
        <v>25</v>
      </c>
      <c r="P247" s="156" t="s">
        <v>25</v>
      </c>
    </row>
    <row r="248" spans="1:16" ht="30" customHeight="1">
      <c r="A248" s="157"/>
      <c r="B248" s="170" t="s">
        <v>208</v>
      </c>
      <c r="C248" s="171"/>
      <c r="D248" s="171"/>
      <c r="E248" s="171"/>
      <c r="F248" s="171"/>
      <c r="G248" s="172"/>
      <c r="H248" s="152" t="s">
        <v>25</v>
      </c>
      <c r="I248" s="152" t="s">
        <v>25</v>
      </c>
      <c r="J248" s="156" t="s">
        <v>25</v>
      </c>
      <c r="K248" s="156" t="s">
        <v>25</v>
      </c>
      <c r="L248" s="156" t="s">
        <v>25</v>
      </c>
      <c r="M248" s="156" t="s">
        <v>25</v>
      </c>
      <c r="N248" s="156" t="s">
        <v>25</v>
      </c>
      <c r="O248" s="156" t="s">
        <v>25</v>
      </c>
      <c r="P248" s="156" t="s">
        <v>25</v>
      </c>
    </row>
    <row r="249" spans="1:16">
      <c r="A249" s="157"/>
      <c r="B249" s="152"/>
      <c r="C249" s="164">
        <v>16.670000000000002</v>
      </c>
      <c r="D249" s="164">
        <v>16.670000000000002</v>
      </c>
      <c r="E249" s="155">
        <f>D249/C249</f>
        <v>1</v>
      </c>
      <c r="F249" s="155" t="s">
        <v>25</v>
      </c>
      <c r="G249" s="155" t="s">
        <v>25</v>
      </c>
      <c r="H249" s="152" t="s">
        <v>25</v>
      </c>
      <c r="I249" s="152" t="s">
        <v>25</v>
      </c>
      <c r="J249" s="156" t="s">
        <v>25</v>
      </c>
      <c r="K249" s="156" t="s">
        <v>25</v>
      </c>
      <c r="L249" s="156" t="s">
        <v>25</v>
      </c>
      <c r="M249" s="156" t="s">
        <v>25</v>
      </c>
      <c r="N249" s="156" t="s">
        <v>25</v>
      </c>
      <c r="O249" s="156" t="s">
        <v>25</v>
      </c>
      <c r="P249" s="156" t="s">
        <v>25</v>
      </c>
    </row>
    <row r="250" spans="1:16" ht="72">
      <c r="A250" s="153"/>
      <c r="B250" s="158" t="s">
        <v>209</v>
      </c>
      <c r="C250" s="151" t="s">
        <v>25</v>
      </c>
      <c r="D250" s="151" t="s">
        <v>25</v>
      </c>
      <c r="E250" s="160">
        <f>E249/1</f>
        <v>1</v>
      </c>
      <c r="F250" s="154" t="s">
        <v>25</v>
      </c>
      <c r="G250" s="154" t="s">
        <v>25</v>
      </c>
      <c r="H250" s="151" t="s">
        <v>25</v>
      </c>
      <c r="I250" s="151" t="s">
        <v>25</v>
      </c>
      <c r="J250" s="154" t="s">
        <v>25</v>
      </c>
      <c r="K250" s="154" t="s">
        <v>25</v>
      </c>
      <c r="L250" s="154" t="s">
        <v>25</v>
      </c>
      <c r="M250" s="154" t="s">
        <v>25</v>
      </c>
      <c r="N250" s="154" t="s">
        <v>25</v>
      </c>
      <c r="O250" s="154" t="s">
        <v>25</v>
      </c>
      <c r="P250" s="154" t="s">
        <v>25</v>
      </c>
    </row>
    <row r="251" spans="1:16" ht="36">
      <c r="A251" s="153"/>
      <c r="B251" s="158" t="s">
        <v>210</v>
      </c>
      <c r="C251" s="151" t="s">
        <v>25</v>
      </c>
      <c r="D251" s="151" t="s">
        <v>25</v>
      </c>
      <c r="E251" s="154" t="s">
        <v>25</v>
      </c>
      <c r="F251" s="154" t="s">
        <v>25</v>
      </c>
      <c r="G251" s="154" t="s">
        <v>25</v>
      </c>
      <c r="H251" s="146">
        <v>1</v>
      </c>
      <c r="I251" s="146">
        <v>1</v>
      </c>
      <c r="J251" s="147">
        <f>I251/H251</f>
        <v>1</v>
      </c>
      <c r="K251" s="154" t="s">
        <v>25</v>
      </c>
      <c r="L251" s="154" t="s">
        <v>25</v>
      </c>
      <c r="M251" s="154" t="s">
        <v>25</v>
      </c>
      <c r="N251" s="154" t="s">
        <v>25</v>
      </c>
      <c r="O251" s="154" t="s">
        <v>25</v>
      </c>
      <c r="P251" s="154" t="s">
        <v>25</v>
      </c>
    </row>
    <row r="252" spans="1:16">
      <c r="A252" s="173" t="s">
        <v>213</v>
      </c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5"/>
    </row>
    <row r="253" spans="1:16" ht="45.75" customHeight="1">
      <c r="A253" s="157"/>
      <c r="B253" s="170" t="s">
        <v>177</v>
      </c>
      <c r="C253" s="171"/>
      <c r="D253" s="171"/>
      <c r="E253" s="171"/>
      <c r="F253" s="171"/>
      <c r="G253" s="172"/>
      <c r="H253" s="152" t="s">
        <v>25</v>
      </c>
      <c r="I253" s="152" t="s">
        <v>25</v>
      </c>
      <c r="J253" s="156" t="s">
        <v>25</v>
      </c>
      <c r="K253" s="156" t="s">
        <v>25</v>
      </c>
      <c r="L253" s="156" t="s">
        <v>25</v>
      </c>
      <c r="M253" s="156" t="s">
        <v>25</v>
      </c>
      <c r="N253" s="156" t="s">
        <v>25</v>
      </c>
      <c r="O253" s="156" t="s">
        <v>25</v>
      </c>
      <c r="P253" s="156" t="s">
        <v>25</v>
      </c>
    </row>
    <row r="254" spans="1:16" ht="15" customHeight="1">
      <c r="A254" s="157"/>
      <c r="B254" s="152"/>
      <c r="C254" s="164">
        <v>16.86</v>
      </c>
      <c r="D254" s="164">
        <f>D256+D258</f>
        <v>16.2</v>
      </c>
      <c r="E254" s="155">
        <f>D254/C254</f>
        <v>0.96085409252669041</v>
      </c>
      <c r="F254" s="155" t="s">
        <v>25</v>
      </c>
      <c r="G254" s="155" t="s">
        <v>25</v>
      </c>
      <c r="H254" s="152" t="s">
        <v>25</v>
      </c>
      <c r="I254" s="152" t="s">
        <v>25</v>
      </c>
      <c r="J254" s="156" t="s">
        <v>25</v>
      </c>
      <c r="K254" s="156" t="s">
        <v>25</v>
      </c>
      <c r="L254" s="156" t="s">
        <v>25</v>
      </c>
      <c r="M254" s="156" t="s">
        <v>25</v>
      </c>
      <c r="N254" s="156" t="s">
        <v>25</v>
      </c>
      <c r="O254" s="156" t="s">
        <v>25</v>
      </c>
      <c r="P254" s="156" t="s">
        <v>25</v>
      </c>
    </row>
    <row r="255" spans="1:16" ht="31.5" customHeight="1">
      <c r="A255" s="157"/>
      <c r="B255" s="170" t="s">
        <v>178</v>
      </c>
      <c r="C255" s="171"/>
      <c r="D255" s="171"/>
      <c r="E255" s="171"/>
      <c r="F255" s="171"/>
      <c r="G255" s="172"/>
      <c r="H255" s="152" t="s">
        <v>25</v>
      </c>
      <c r="I255" s="152" t="s">
        <v>25</v>
      </c>
      <c r="J255" s="156" t="s">
        <v>25</v>
      </c>
      <c r="K255" s="156" t="s">
        <v>25</v>
      </c>
      <c r="L255" s="156" t="s">
        <v>25</v>
      </c>
      <c r="M255" s="156" t="s">
        <v>25</v>
      </c>
      <c r="N255" s="156" t="s">
        <v>25</v>
      </c>
      <c r="O255" s="156" t="s">
        <v>25</v>
      </c>
      <c r="P255" s="156" t="s">
        <v>25</v>
      </c>
    </row>
    <row r="256" spans="1:16" ht="15" customHeight="1">
      <c r="A256" s="157"/>
      <c r="B256" s="152"/>
      <c r="C256" s="108">
        <v>15.1</v>
      </c>
      <c r="D256" s="164">
        <v>14.9</v>
      </c>
      <c r="E256" s="155">
        <f>D256/C256</f>
        <v>0.98675496688741726</v>
      </c>
      <c r="F256" s="155" t="s">
        <v>25</v>
      </c>
      <c r="G256" s="155" t="s">
        <v>25</v>
      </c>
      <c r="H256" s="152" t="s">
        <v>25</v>
      </c>
      <c r="I256" s="152" t="s">
        <v>25</v>
      </c>
      <c r="J256" s="156" t="s">
        <v>25</v>
      </c>
      <c r="K256" s="156" t="s">
        <v>25</v>
      </c>
      <c r="L256" s="156" t="s">
        <v>25</v>
      </c>
      <c r="M256" s="156" t="s">
        <v>25</v>
      </c>
      <c r="N256" s="156" t="s">
        <v>25</v>
      </c>
      <c r="O256" s="156" t="s">
        <v>25</v>
      </c>
      <c r="P256" s="156" t="s">
        <v>25</v>
      </c>
    </row>
    <row r="257" spans="1:17" ht="15" customHeight="1">
      <c r="A257" s="157"/>
      <c r="B257" s="170" t="s">
        <v>179</v>
      </c>
      <c r="C257" s="171"/>
      <c r="D257" s="171"/>
      <c r="E257" s="171"/>
      <c r="F257" s="171"/>
      <c r="G257" s="172"/>
      <c r="H257" s="152" t="s">
        <v>25</v>
      </c>
      <c r="I257" s="152" t="s">
        <v>25</v>
      </c>
      <c r="J257" s="156" t="s">
        <v>25</v>
      </c>
      <c r="K257" s="156" t="s">
        <v>25</v>
      </c>
      <c r="L257" s="156" t="s">
        <v>25</v>
      </c>
      <c r="M257" s="156" t="s">
        <v>25</v>
      </c>
      <c r="N257" s="156" t="s">
        <v>25</v>
      </c>
      <c r="O257" s="156" t="s">
        <v>25</v>
      </c>
      <c r="P257" s="156" t="s">
        <v>25</v>
      </c>
    </row>
    <row r="258" spans="1:17">
      <c r="A258" s="157"/>
      <c r="B258" s="152"/>
      <c r="C258" s="164">
        <v>1.76</v>
      </c>
      <c r="D258" s="164">
        <v>1.3</v>
      </c>
      <c r="E258" s="155">
        <f>D258/C258</f>
        <v>0.73863636363636365</v>
      </c>
      <c r="F258" s="155" t="s">
        <v>25</v>
      </c>
      <c r="G258" s="155" t="s">
        <v>25</v>
      </c>
      <c r="H258" s="152" t="s">
        <v>25</v>
      </c>
      <c r="I258" s="152" t="s">
        <v>25</v>
      </c>
      <c r="J258" s="156" t="s">
        <v>25</v>
      </c>
      <c r="K258" s="156" t="s">
        <v>25</v>
      </c>
      <c r="L258" s="156" t="s">
        <v>25</v>
      </c>
      <c r="M258" s="156" t="s">
        <v>25</v>
      </c>
      <c r="N258" s="156" t="s">
        <v>25</v>
      </c>
      <c r="O258" s="156" t="s">
        <v>25</v>
      </c>
      <c r="P258" s="156" t="s">
        <v>25</v>
      </c>
    </row>
    <row r="259" spans="1:17" ht="72">
      <c r="A259" s="153"/>
      <c r="B259" s="158" t="s">
        <v>211</v>
      </c>
      <c r="C259" s="151" t="s">
        <v>25</v>
      </c>
      <c r="D259" s="151" t="s">
        <v>25</v>
      </c>
      <c r="E259" s="160">
        <f>(E254+E256+E258)/3</f>
        <v>0.89541514101682385</v>
      </c>
      <c r="F259" s="154" t="s">
        <v>25</v>
      </c>
      <c r="G259" s="154" t="s">
        <v>25</v>
      </c>
      <c r="H259" s="151" t="s">
        <v>25</v>
      </c>
      <c r="I259" s="151" t="s">
        <v>25</v>
      </c>
      <c r="J259" s="154" t="s">
        <v>25</v>
      </c>
      <c r="K259" s="154" t="s">
        <v>25</v>
      </c>
      <c r="L259" s="154" t="s">
        <v>25</v>
      </c>
      <c r="M259" s="154" t="s">
        <v>25</v>
      </c>
      <c r="N259" s="154" t="s">
        <v>25</v>
      </c>
      <c r="O259" s="154" t="s">
        <v>25</v>
      </c>
      <c r="P259" s="154" t="s">
        <v>25</v>
      </c>
    </row>
    <row r="260" spans="1:17" ht="36">
      <c r="A260" s="153"/>
      <c r="B260" s="158" t="s">
        <v>212</v>
      </c>
      <c r="C260" s="151" t="s">
        <v>25</v>
      </c>
      <c r="D260" s="151" t="s">
        <v>25</v>
      </c>
      <c r="E260" s="154" t="s">
        <v>25</v>
      </c>
      <c r="F260" s="154" t="s">
        <v>25</v>
      </c>
      <c r="G260" s="154" t="s">
        <v>25</v>
      </c>
      <c r="H260" s="146">
        <v>1</v>
      </c>
      <c r="I260" s="146">
        <v>0</v>
      </c>
      <c r="J260" s="147">
        <f>I260/H260</f>
        <v>0</v>
      </c>
      <c r="K260" s="154" t="s">
        <v>25</v>
      </c>
      <c r="L260" s="154" t="s">
        <v>25</v>
      </c>
      <c r="M260" s="154" t="s">
        <v>25</v>
      </c>
      <c r="N260" s="154" t="s">
        <v>25</v>
      </c>
      <c r="O260" s="154" t="s">
        <v>25</v>
      </c>
      <c r="P260" s="154" t="s">
        <v>25</v>
      </c>
    </row>
    <row r="261" spans="1:17" ht="24">
      <c r="A261" s="24"/>
      <c r="B261" s="25" t="s">
        <v>54</v>
      </c>
      <c r="C261" s="14" t="s">
        <v>25</v>
      </c>
      <c r="D261" s="14" t="s">
        <v>25</v>
      </c>
      <c r="E261" s="44" t="s">
        <v>25</v>
      </c>
      <c r="F261" s="43">
        <f>(E127+E160+E168+E177+E186+E195+E204+E213+E222+E227+E232+E241+E250+E259)/16</f>
        <v>0.86602028679602872</v>
      </c>
      <c r="G261" s="44" t="s">
        <v>25</v>
      </c>
      <c r="H261" s="14" t="s">
        <v>25</v>
      </c>
      <c r="I261" s="14" t="s">
        <v>25</v>
      </c>
      <c r="J261" s="44" t="s">
        <v>25</v>
      </c>
      <c r="K261" s="44" t="s">
        <v>25</v>
      </c>
      <c r="L261" s="44" t="s">
        <v>25</v>
      </c>
      <c r="M261" s="44" t="s">
        <v>25</v>
      </c>
      <c r="N261" s="44" t="s">
        <v>25</v>
      </c>
      <c r="O261" s="44" t="s">
        <v>25</v>
      </c>
      <c r="P261" s="44" t="s">
        <v>25</v>
      </c>
    </row>
    <row r="262" spans="1:17" ht="24">
      <c r="A262" s="24"/>
      <c r="B262" s="26" t="s">
        <v>132</v>
      </c>
      <c r="C262" s="14" t="s">
        <v>25</v>
      </c>
      <c r="D262" s="14" t="s">
        <v>25</v>
      </c>
      <c r="E262" s="44" t="s">
        <v>25</v>
      </c>
      <c r="F262" s="44" t="s">
        <v>25</v>
      </c>
      <c r="G262" s="30">
        <f>0.6*F113+0.4*F261</f>
        <v>0.93980100842320946</v>
      </c>
      <c r="H262" s="14" t="s">
        <v>25</v>
      </c>
      <c r="I262" s="14" t="s">
        <v>25</v>
      </c>
      <c r="J262" s="44" t="s">
        <v>25</v>
      </c>
      <c r="K262" s="44" t="s">
        <v>25</v>
      </c>
      <c r="L262" s="44" t="s">
        <v>25</v>
      </c>
      <c r="M262" s="44" t="s">
        <v>25</v>
      </c>
      <c r="N262" s="44" t="s">
        <v>25</v>
      </c>
      <c r="O262" s="44" t="s">
        <v>25</v>
      </c>
      <c r="P262" s="44" t="s">
        <v>25</v>
      </c>
    </row>
    <row r="263" spans="1:17" ht="36">
      <c r="A263" s="24"/>
      <c r="B263" s="27" t="s">
        <v>55</v>
      </c>
      <c r="C263" s="14" t="s">
        <v>25</v>
      </c>
      <c r="D263" s="14" t="s">
        <v>25</v>
      </c>
      <c r="E263" s="44" t="s">
        <v>25</v>
      </c>
      <c r="F263" s="44" t="s">
        <v>25</v>
      </c>
      <c r="G263" s="44" t="s">
        <v>25</v>
      </c>
      <c r="H263" s="14" t="s">
        <v>25</v>
      </c>
      <c r="I263" s="14" t="s">
        <v>25</v>
      </c>
      <c r="J263" s="44" t="s">
        <v>25</v>
      </c>
      <c r="K263" s="59">
        <f>9441391.6/9890633</f>
        <v>0.95457910530094481</v>
      </c>
      <c r="L263" s="59">
        <f>2612027.7/2731000</f>
        <v>0.95643636030757972</v>
      </c>
      <c r="M263" s="60">
        <v>1</v>
      </c>
      <c r="N263" s="44" t="s">
        <v>25</v>
      </c>
      <c r="O263" s="44" t="s">
        <v>25</v>
      </c>
      <c r="P263" s="38">
        <f>(K263+L263+M263)/3</f>
        <v>0.97033848853617488</v>
      </c>
      <c r="Q263"/>
    </row>
    <row r="264" spans="1:17" ht="36">
      <c r="A264" s="24"/>
      <c r="B264" s="28" t="s">
        <v>133</v>
      </c>
      <c r="C264" s="14" t="s">
        <v>25</v>
      </c>
      <c r="D264" s="14" t="s">
        <v>25</v>
      </c>
      <c r="E264" s="44" t="s">
        <v>25</v>
      </c>
      <c r="F264" s="44" t="s">
        <v>25</v>
      </c>
      <c r="G264" s="44" t="s">
        <v>25</v>
      </c>
      <c r="H264" s="14" t="s">
        <v>25</v>
      </c>
      <c r="I264" s="14" t="s">
        <v>25</v>
      </c>
      <c r="J264" s="31">
        <f>(J103+J112+J117+J128+J161+J169+J178+J187+J196+J205+J214+J223+J228+J233+J242+J251+J260+J164)/18</f>
        <v>0.91666666666666663</v>
      </c>
      <c r="K264" s="44" t="s">
        <v>25</v>
      </c>
      <c r="L264" s="44" t="s">
        <v>25</v>
      </c>
      <c r="M264" s="44" t="s">
        <v>25</v>
      </c>
      <c r="N264" s="44" t="s">
        <v>25</v>
      </c>
      <c r="O264" s="44" t="s">
        <v>25</v>
      </c>
      <c r="P264" s="44" t="s">
        <v>25</v>
      </c>
    </row>
    <row r="265" spans="1:17" ht="84">
      <c r="A265" s="24"/>
      <c r="B265" s="39" t="s">
        <v>134</v>
      </c>
      <c r="C265" s="229">
        <v>0.95</v>
      </c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29" t="s">
        <v>148</v>
      </c>
      <c r="O265" s="230"/>
      <c r="P265" s="231"/>
    </row>
    <row r="266" spans="1:17">
      <c r="A266" s="194" t="s">
        <v>59</v>
      </c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</row>
    <row r="267" spans="1:17">
      <c r="A267" s="185" t="s">
        <v>60</v>
      </c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7"/>
    </row>
    <row r="268" spans="1:17" ht="51" customHeight="1">
      <c r="A268" s="1"/>
      <c r="B268" s="182" t="s">
        <v>61</v>
      </c>
      <c r="C268" s="183"/>
      <c r="D268" s="183"/>
      <c r="E268" s="183"/>
      <c r="F268" s="183"/>
      <c r="G268" s="184"/>
      <c r="H268" s="1" t="s">
        <v>25</v>
      </c>
      <c r="I268" s="1" t="s">
        <v>25</v>
      </c>
      <c r="J268" s="40" t="s">
        <v>25</v>
      </c>
      <c r="K268" s="40" t="s">
        <v>25</v>
      </c>
      <c r="L268" s="40" t="s">
        <v>25</v>
      </c>
      <c r="M268" s="40" t="s">
        <v>25</v>
      </c>
      <c r="N268" s="40" t="s">
        <v>25</v>
      </c>
      <c r="O268" s="40" t="s">
        <v>25</v>
      </c>
      <c r="P268" s="40" t="s">
        <v>25</v>
      </c>
    </row>
    <row r="269" spans="1:17">
      <c r="A269" s="1"/>
      <c r="B269" s="1"/>
      <c r="C269" s="4">
        <v>1500</v>
      </c>
      <c r="D269" s="4">
        <v>1471.3</v>
      </c>
      <c r="E269" s="40">
        <f>D269/C269</f>
        <v>0.98086666666666666</v>
      </c>
      <c r="F269" s="40" t="s">
        <v>25</v>
      </c>
      <c r="G269" s="40" t="s">
        <v>25</v>
      </c>
      <c r="H269" s="1" t="s">
        <v>25</v>
      </c>
      <c r="I269" s="1" t="s">
        <v>25</v>
      </c>
      <c r="J269" s="40" t="s">
        <v>25</v>
      </c>
      <c r="K269" s="40" t="s">
        <v>25</v>
      </c>
      <c r="L269" s="40" t="s">
        <v>25</v>
      </c>
      <c r="M269" s="40" t="s">
        <v>25</v>
      </c>
      <c r="N269" s="40" t="s">
        <v>25</v>
      </c>
      <c r="O269" s="40" t="s">
        <v>25</v>
      </c>
      <c r="P269" s="40" t="s">
        <v>25</v>
      </c>
    </row>
    <row r="270" spans="1:17" ht="28.5" customHeight="1">
      <c r="A270" s="1"/>
      <c r="B270" s="182" t="s">
        <v>62</v>
      </c>
      <c r="C270" s="183"/>
      <c r="D270" s="183"/>
      <c r="E270" s="183"/>
      <c r="F270" s="183"/>
      <c r="G270" s="184"/>
      <c r="H270" s="1" t="s">
        <v>25</v>
      </c>
      <c r="I270" s="1" t="s">
        <v>25</v>
      </c>
      <c r="J270" s="40" t="s">
        <v>25</v>
      </c>
      <c r="K270" s="40" t="s">
        <v>25</v>
      </c>
      <c r="L270" s="40" t="s">
        <v>25</v>
      </c>
      <c r="M270" s="40" t="s">
        <v>25</v>
      </c>
      <c r="N270" s="40" t="s">
        <v>25</v>
      </c>
      <c r="O270" s="40" t="s">
        <v>25</v>
      </c>
      <c r="P270" s="40" t="s">
        <v>25</v>
      </c>
    </row>
    <row r="271" spans="1:17">
      <c r="A271" s="1"/>
      <c r="B271" s="1"/>
      <c r="C271" s="4">
        <v>343</v>
      </c>
      <c r="D271" s="4">
        <v>319</v>
      </c>
      <c r="E271" s="40">
        <v>1</v>
      </c>
      <c r="F271" s="40" t="s">
        <v>25</v>
      </c>
      <c r="G271" s="40" t="s">
        <v>25</v>
      </c>
      <c r="H271" s="1" t="s">
        <v>25</v>
      </c>
      <c r="I271" s="1" t="s">
        <v>25</v>
      </c>
      <c r="J271" s="40" t="s">
        <v>25</v>
      </c>
      <c r="K271" s="40" t="s">
        <v>25</v>
      </c>
      <c r="L271" s="40" t="s">
        <v>25</v>
      </c>
      <c r="M271" s="40" t="s">
        <v>25</v>
      </c>
      <c r="N271" s="40" t="s">
        <v>25</v>
      </c>
      <c r="O271" s="40" t="s">
        <v>25</v>
      </c>
      <c r="P271" s="40" t="s">
        <v>25</v>
      </c>
    </row>
    <row r="272" spans="1:17" ht="72">
      <c r="A272" s="1"/>
      <c r="B272" s="5" t="s">
        <v>67</v>
      </c>
      <c r="C272" s="4" t="s">
        <v>25</v>
      </c>
      <c r="D272" s="4" t="s">
        <v>25</v>
      </c>
      <c r="E272" s="40">
        <f>(E271+E269)/2</f>
        <v>0.99043333333333328</v>
      </c>
      <c r="F272" s="40" t="s">
        <v>25</v>
      </c>
      <c r="G272" s="40" t="s">
        <v>25</v>
      </c>
      <c r="H272" s="1" t="s">
        <v>25</v>
      </c>
      <c r="I272" s="1" t="s">
        <v>25</v>
      </c>
      <c r="J272" s="40" t="s">
        <v>25</v>
      </c>
      <c r="K272" s="40" t="s">
        <v>25</v>
      </c>
      <c r="L272" s="40" t="s">
        <v>25</v>
      </c>
      <c r="M272" s="40" t="s">
        <v>25</v>
      </c>
      <c r="N272" s="40" t="s">
        <v>25</v>
      </c>
      <c r="O272" s="40" t="s">
        <v>25</v>
      </c>
      <c r="P272" s="40" t="s">
        <v>25</v>
      </c>
    </row>
    <row r="273" spans="1:16" ht="36">
      <c r="A273" s="1"/>
      <c r="B273" s="5" t="s">
        <v>66</v>
      </c>
      <c r="C273" s="4" t="s">
        <v>25</v>
      </c>
      <c r="D273" s="4" t="s">
        <v>25</v>
      </c>
      <c r="E273" s="40" t="s">
        <v>25</v>
      </c>
      <c r="F273" s="40" t="s">
        <v>25</v>
      </c>
      <c r="G273" s="40" t="s">
        <v>25</v>
      </c>
      <c r="H273" s="8">
        <v>3</v>
      </c>
      <c r="I273" s="8">
        <v>3</v>
      </c>
      <c r="J273" s="63">
        <f>I273/H273</f>
        <v>1</v>
      </c>
      <c r="K273" s="40" t="s">
        <v>25</v>
      </c>
      <c r="L273" s="40" t="s">
        <v>25</v>
      </c>
      <c r="M273" s="40" t="s">
        <v>25</v>
      </c>
      <c r="N273" s="40" t="s">
        <v>25</v>
      </c>
      <c r="O273" s="40" t="s">
        <v>25</v>
      </c>
      <c r="P273" s="40" t="s">
        <v>25</v>
      </c>
    </row>
    <row r="274" spans="1:16">
      <c r="A274" s="232" t="s">
        <v>63</v>
      </c>
      <c r="B274" s="194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</row>
    <row r="275" spans="1:16" ht="48.75" customHeight="1">
      <c r="A275" s="1"/>
      <c r="B275" s="182" t="s">
        <v>61</v>
      </c>
      <c r="C275" s="183"/>
      <c r="D275" s="183"/>
      <c r="E275" s="183"/>
      <c r="F275" s="183"/>
      <c r="G275" s="184"/>
      <c r="H275" s="1" t="s">
        <v>25</v>
      </c>
      <c r="I275" s="1" t="s">
        <v>25</v>
      </c>
      <c r="J275" s="40" t="s">
        <v>25</v>
      </c>
      <c r="K275" s="40" t="s">
        <v>25</v>
      </c>
      <c r="L275" s="40" t="s">
        <v>25</v>
      </c>
      <c r="M275" s="40" t="s">
        <v>25</v>
      </c>
      <c r="N275" s="40" t="s">
        <v>25</v>
      </c>
      <c r="O275" s="40" t="s">
        <v>25</v>
      </c>
      <c r="P275" s="40" t="s">
        <v>25</v>
      </c>
    </row>
    <row r="276" spans="1:16">
      <c r="A276" s="1"/>
      <c r="B276" s="1"/>
      <c r="C276" s="4">
        <v>1500</v>
      </c>
      <c r="D276" s="4">
        <v>1471.3</v>
      </c>
      <c r="E276" s="40">
        <f>D276/C276</f>
        <v>0.98086666666666666</v>
      </c>
      <c r="F276" s="40" t="s">
        <v>25</v>
      </c>
      <c r="G276" s="40" t="s">
        <v>25</v>
      </c>
      <c r="H276" s="1" t="s">
        <v>25</v>
      </c>
      <c r="I276" s="1" t="s">
        <v>25</v>
      </c>
      <c r="J276" s="40" t="s">
        <v>25</v>
      </c>
      <c r="K276" s="40" t="s">
        <v>25</v>
      </c>
      <c r="L276" s="40" t="s">
        <v>25</v>
      </c>
      <c r="M276" s="40" t="s">
        <v>25</v>
      </c>
      <c r="N276" s="40" t="s">
        <v>25</v>
      </c>
      <c r="O276" s="40" t="s">
        <v>25</v>
      </c>
      <c r="P276" s="40" t="s">
        <v>25</v>
      </c>
    </row>
    <row r="277" spans="1:16" ht="33" customHeight="1">
      <c r="A277" s="1"/>
      <c r="B277" s="182" t="s">
        <v>62</v>
      </c>
      <c r="C277" s="183"/>
      <c r="D277" s="183"/>
      <c r="E277" s="183"/>
      <c r="F277" s="183"/>
      <c r="G277" s="184"/>
      <c r="H277" s="1" t="s">
        <v>25</v>
      </c>
      <c r="I277" s="1" t="s">
        <v>25</v>
      </c>
      <c r="J277" s="40" t="s">
        <v>25</v>
      </c>
      <c r="K277" s="40" t="s">
        <v>25</v>
      </c>
      <c r="L277" s="40" t="s">
        <v>25</v>
      </c>
      <c r="M277" s="40" t="s">
        <v>25</v>
      </c>
      <c r="N277" s="40" t="s">
        <v>25</v>
      </c>
      <c r="O277" s="40" t="s">
        <v>25</v>
      </c>
      <c r="P277" s="40" t="s">
        <v>25</v>
      </c>
    </row>
    <row r="278" spans="1:16">
      <c r="A278" s="1"/>
      <c r="B278" s="1"/>
      <c r="C278" s="4">
        <v>343</v>
      </c>
      <c r="D278" s="4">
        <v>319</v>
      </c>
      <c r="E278" s="40">
        <v>1</v>
      </c>
      <c r="F278" s="40" t="s">
        <v>25</v>
      </c>
      <c r="G278" s="40" t="s">
        <v>25</v>
      </c>
      <c r="H278" s="1" t="s">
        <v>25</v>
      </c>
      <c r="I278" s="1" t="s">
        <v>25</v>
      </c>
      <c r="J278" s="40" t="s">
        <v>25</v>
      </c>
      <c r="K278" s="40" t="s">
        <v>25</v>
      </c>
      <c r="L278" s="40" t="s">
        <v>25</v>
      </c>
      <c r="M278" s="40" t="s">
        <v>25</v>
      </c>
      <c r="N278" s="40" t="s">
        <v>25</v>
      </c>
      <c r="O278" s="40" t="s">
        <v>25</v>
      </c>
      <c r="P278" s="40" t="s">
        <v>25</v>
      </c>
    </row>
    <row r="279" spans="1:16" ht="72">
      <c r="A279" s="1"/>
      <c r="B279" s="5" t="s">
        <v>64</v>
      </c>
      <c r="C279" s="4" t="s">
        <v>25</v>
      </c>
      <c r="D279" s="4" t="s">
        <v>25</v>
      </c>
      <c r="E279" s="40">
        <f>(E278+E276)/2</f>
        <v>0.99043333333333328</v>
      </c>
      <c r="F279" s="40" t="s">
        <v>25</v>
      </c>
      <c r="G279" s="40" t="s">
        <v>25</v>
      </c>
      <c r="H279" s="1" t="s">
        <v>25</v>
      </c>
      <c r="I279" s="1" t="s">
        <v>25</v>
      </c>
      <c r="J279" s="40" t="s">
        <v>25</v>
      </c>
      <c r="K279" s="40" t="s">
        <v>25</v>
      </c>
      <c r="L279" s="40" t="s">
        <v>25</v>
      </c>
      <c r="M279" s="40" t="s">
        <v>25</v>
      </c>
      <c r="N279" s="40" t="s">
        <v>25</v>
      </c>
      <c r="O279" s="40" t="s">
        <v>25</v>
      </c>
      <c r="P279" s="40" t="s">
        <v>25</v>
      </c>
    </row>
    <row r="280" spans="1:16" ht="36">
      <c r="A280" s="1"/>
      <c r="B280" s="5" t="s">
        <v>65</v>
      </c>
      <c r="C280" s="4" t="s">
        <v>25</v>
      </c>
      <c r="D280" s="4" t="s">
        <v>25</v>
      </c>
      <c r="E280" s="40" t="s">
        <v>25</v>
      </c>
      <c r="F280" s="40" t="s">
        <v>25</v>
      </c>
      <c r="G280" s="40" t="s">
        <v>25</v>
      </c>
      <c r="H280" s="8">
        <v>1</v>
      </c>
      <c r="I280" s="8">
        <v>1</v>
      </c>
      <c r="J280" s="63">
        <f>I280/H280</f>
        <v>1</v>
      </c>
      <c r="K280" s="40" t="s">
        <v>25</v>
      </c>
      <c r="L280" s="40" t="s">
        <v>25</v>
      </c>
      <c r="M280" s="40" t="s">
        <v>25</v>
      </c>
      <c r="N280" s="40" t="s">
        <v>25</v>
      </c>
      <c r="O280" s="40" t="s">
        <v>25</v>
      </c>
      <c r="P280" s="40" t="s">
        <v>25</v>
      </c>
    </row>
    <row r="281" spans="1:16" ht="24">
      <c r="A281" s="1"/>
      <c r="B281" s="10" t="s">
        <v>54</v>
      </c>
      <c r="C281" s="13" t="s">
        <v>25</v>
      </c>
      <c r="D281" s="13" t="s">
        <v>25</v>
      </c>
      <c r="E281" s="41" t="s">
        <v>25</v>
      </c>
      <c r="F281" s="46">
        <f>(E279+E272)/2</f>
        <v>0.99043333333333328</v>
      </c>
      <c r="G281" s="41" t="s">
        <v>25</v>
      </c>
      <c r="H281" s="9" t="s">
        <v>25</v>
      </c>
      <c r="I281" s="9" t="s">
        <v>25</v>
      </c>
      <c r="J281" s="41" t="s">
        <v>25</v>
      </c>
      <c r="K281" s="41" t="s">
        <v>25</v>
      </c>
      <c r="L281" s="41" t="s">
        <v>25</v>
      </c>
      <c r="M281" s="41" t="s">
        <v>25</v>
      </c>
      <c r="N281" s="41" t="s">
        <v>25</v>
      </c>
      <c r="O281" s="41" t="s">
        <v>25</v>
      </c>
      <c r="P281" s="41" t="s">
        <v>25</v>
      </c>
    </row>
    <row r="282" spans="1:16" ht="36">
      <c r="A282" s="1"/>
      <c r="B282" s="10" t="s">
        <v>161</v>
      </c>
      <c r="C282" s="13" t="s">
        <v>25</v>
      </c>
      <c r="D282" s="13" t="s">
        <v>25</v>
      </c>
      <c r="E282" s="41" t="s">
        <v>25</v>
      </c>
      <c r="F282" s="41" t="s">
        <v>25</v>
      </c>
      <c r="G282" s="48">
        <f>F281</f>
        <v>0.99043333333333328</v>
      </c>
      <c r="H282" s="9" t="s">
        <v>25</v>
      </c>
      <c r="I282" s="9" t="s">
        <v>25</v>
      </c>
      <c r="J282" s="41" t="s">
        <v>25</v>
      </c>
      <c r="K282" s="41" t="s">
        <v>25</v>
      </c>
      <c r="L282" s="41" t="s">
        <v>25</v>
      </c>
      <c r="M282" s="41" t="s">
        <v>25</v>
      </c>
      <c r="N282" s="41" t="s">
        <v>25</v>
      </c>
      <c r="O282" s="41" t="s">
        <v>25</v>
      </c>
      <c r="P282" s="41" t="s">
        <v>25</v>
      </c>
    </row>
    <row r="283" spans="1:16" ht="36">
      <c r="A283" s="1"/>
      <c r="B283" s="10" t="s">
        <v>55</v>
      </c>
      <c r="C283" s="13" t="s">
        <v>25</v>
      </c>
      <c r="D283" s="13" t="s">
        <v>25</v>
      </c>
      <c r="E283" s="41" t="s">
        <v>25</v>
      </c>
      <c r="F283" s="41" t="s">
        <v>25</v>
      </c>
      <c r="G283" s="41" t="s">
        <v>25</v>
      </c>
      <c r="H283" s="9" t="s">
        <v>25</v>
      </c>
      <c r="I283" s="9" t="s">
        <v>25</v>
      </c>
      <c r="J283" s="41" t="s">
        <v>25</v>
      </c>
      <c r="K283" s="56">
        <v>0.82</v>
      </c>
      <c r="L283" s="41" t="s">
        <v>25</v>
      </c>
      <c r="M283" s="41" t="s">
        <v>25</v>
      </c>
      <c r="N283" s="57" t="s">
        <v>25</v>
      </c>
      <c r="O283" s="41" t="s">
        <v>25</v>
      </c>
      <c r="P283" s="11">
        <f>K283/1</f>
        <v>0.82</v>
      </c>
    </row>
    <row r="284" spans="1:16" ht="36">
      <c r="A284" s="1"/>
      <c r="B284" s="10" t="s">
        <v>160</v>
      </c>
      <c r="C284" s="13" t="s">
        <v>25</v>
      </c>
      <c r="D284" s="13" t="s">
        <v>25</v>
      </c>
      <c r="E284" s="41" t="s">
        <v>25</v>
      </c>
      <c r="F284" s="41" t="s">
        <v>25</v>
      </c>
      <c r="G284" s="41" t="s">
        <v>25</v>
      </c>
      <c r="H284" s="9" t="s">
        <v>25</v>
      </c>
      <c r="I284" s="9" t="s">
        <v>25</v>
      </c>
      <c r="J284" s="62">
        <f>(J280+J273)/2</f>
        <v>1</v>
      </c>
      <c r="K284" s="41" t="s">
        <v>25</v>
      </c>
      <c r="L284" s="41" t="s">
        <v>25</v>
      </c>
      <c r="M284" s="41" t="s">
        <v>25</v>
      </c>
      <c r="N284" s="41" t="s">
        <v>25</v>
      </c>
      <c r="O284" s="41" t="s">
        <v>25</v>
      </c>
      <c r="P284" s="41" t="s">
        <v>25</v>
      </c>
    </row>
    <row r="285" spans="1:16" ht="60">
      <c r="A285" s="1"/>
      <c r="B285" s="10" t="s">
        <v>170</v>
      </c>
      <c r="C285" s="188">
        <f>0.5*G282+0.3*P283+0.2*J284</f>
        <v>0.94121666666666659</v>
      </c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90" t="s">
        <v>175</v>
      </c>
      <c r="O285" s="190"/>
      <c r="P285" s="190"/>
    </row>
    <row r="286" spans="1:16" ht="33.75" customHeight="1">
      <c r="A286" s="179" t="s">
        <v>68</v>
      </c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1"/>
    </row>
    <row r="287" spans="1:16" ht="24.75" customHeight="1">
      <c r="A287" s="194" t="s">
        <v>69</v>
      </c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</row>
    <row r="288" spans="1:16" ht="33" customHeight="1">
      <c r="A288" s="1"/>
      <c r="B288" s="182" t="s">
        <v>70</v>
      </c>
      <c r="C288" s="183"/>
      <c r="D288" s="183"/>
      <c r="E288" s="183"/>
      <c r="F288" s="183"/>
      <c r="G288" s="184"/>
      <c r="H288" s="1" t="s">
        <v>25</v>
      </c>
      <c r="I288" s="1" t="s">
        <v>25</v>
      </c>
      <c r="J288" s="64" t="s">
        <v>25</v>
      </c>
      <c r="K288" s="40" t="s">
        <v>25</v>
      </c>
      <c r="L288" s="40" t="s">
        <v>25</v>
      </c>
      <c r="M288" s="40" t="s">
        <v>25</v>
      </c>
      <c r="N288" s="40" t="s">
        <v>25</v>
      </c>
      <c r="O288" s="40" t="s">
        <v>25</v>
      </c>
      <c r="P288" s="40" t="s">
        <v>25</v>
      </c>
    </row>
    <row r="289" spans="1:16">
      <c r="A289" s="1"/>
      <c r="B289" s="1"/>
      <c r="C289" s="4">
        <v>15.5</v>
      </c>
      <c r="D289" s="4">
        <v>15.5</v>
      </c>
      <c r="E289" s="40">
        <f>D289/C289</f>
        <v>1</v>
      </c>
      <c r="F289" s="40" t="s">
        <v>25</v>
      </c>
      <c r="G289" s="40" t="s">
        <v>25</v>
      </c>
      <c r="H289" s="1" t="s">
        <v>25</v>
      </c>
      <c r="I289" s="1" t="s">
        <v>25</v>
      </c>
      <c r="J289" s="40" t="s">
        <v>25</v>
      </c>
      <c r="K289" s="40" t="s">
        <v>25</v>
      </c>
      <c r="L289" s="40" t="s">
        <v>25</v>
      </c>
      <c r="M289" s="40" t="s">
        <v>25</v>
      </c>
      <c r="N289" s="40" t="s">
        <v>25</v>
      </c>
      <c r="O289" s="40" t="s">
        <v>25</v>
      </c>
      <c r="P289" s="40" t="s">
        <v>25</v>
      </c>
    </row>
    <row r="290" spans="1:16" ht="72">
      <c r="A290" s="1"/>
      <c r="B290" s="5" t="s">
        <v>71</v>
      </c>
      <c r="C290" s="4" t="s">
        <v>25</v>
      </c>
      <c r="D290" s="4" t="s">
        <v>25</v>
      </c>
      <c r="E290" s="40">
        <f>E289</f>
        <v>1</v>
      </c>
      <c r="F290" s="40" t="s">
        <v>25</v>
      </c>
      <c r="G290" s="40" t="s">
        <v>25</v>
      </c>
      <c r="H290" s="1" t="s">
        <v>25</v>
      </c>
      <c r="I290" s="1" t="s">
        <v>25</v>
      </c>
      <c r="J290" s="40" t="s">
        <v>25</v>
      </c>
      <c r="K290" s="40" t="s">
        <v>25</v>
      </c>
      <c r="L290" s="40" t="s">
        <v>25</v>
      </c>
      <c r="M290" s="40" t="s">
        <v>25</v>
      </c>
      <c r="N290" s="40" t="s">
        <v>25</v>
      </c>
      <c r="O290" s="40" t="s">
        <v>25</v>
      </c>
      <c r="P290" s="40" t="s">
        <v>25</v>
      </c>
    </row>
    <row r="291" spans="1:16" ht="36">
      <c r="A291" s="1"/>
      <c r="B291" s="5" t="s">
        <v>72</v>
      </c>
      <c r="C291" s="4" t="s">
        <v>25</v>
      </c>
      <c r="D291" s="4" t="s">
        <v>25</v>
      </c>
      <c r="E291" s="40" t="s">
        <v>25</v>
      </c>
      <c r="F291" s="40" t="s">
        <v>25</v>
      </c>
      <c r="G291" s="40" t="s">
        <v>25</v>
      </c>
      <c r="H291" s="8">
        <v>1</v>
      </c>
      <c r="I291" s="8">
        <v>1</v>
      </c>
      <c r="J291" s="63">
        <f>I291/H291</f>
        <v>1</v>
      </c>
      <c r="K291" s="40" t="s">
        <v>25</v>
      </c>
      <c r="L291" s="40" t="s">
        <v>25</v>
      </c>
      <c r="M291" s="40" t="s">
        <v>25</v>
      </c>
      <c r="N291" s="40" t="s">
        <v>25</v>
      </c>
      <c r="O291" s="40" t="s">
        <v>25</v>
      </c>
      <c r="P291" s="40" t="s">
        <v>25</v>
      </c>
    </row>
    <row r="292" spans="1:16" ht="24">
      <c r="A292" s="1"/>
      <c r="B292" s="10" t="s">
        <v>54</v>
      </c>
      <c r="C292" s="13" t="s">
        <v>25</v>
      </c>
      <c r="D292" s="13" t="s">
        <v>25</v>
      </c>
      <c r="E292" s="41" t="s">
        <v>25</v>
      </c>
      <c r="F292" s="46">
        <f>E290</f>
        <v>1</v>
      </c>
      <c r="G292" s="41" t="s">
        <v>25</v>
      </c>
      <c r="H292" s="9" t="s">
        <v>25</v>
      </c>
      <c r="I292" s="9" t="s">
        <v>25</v>
      </c>
      <c r="J292" s="41" t="s">
        <v>25</v>
      </c>
      <c r="K292" s="41" t="s">
        <v>25</v>
      </c>
      <c r="L292" s="41" t="s">
        <v>25</v>
      </c>
      <c r="M292" s="41" t="s">
        <v>25</v>
      </c>
      <c r="N292" s="41" t="s">
        <v>25</v>
      </c>
      <c r="O292" s="41" t="s">
        <v>25</v>
      </c>
      <c r="P292" s="41" t="s">
        <v>25</v>
      </c>
    </row>
    <row r="293" spans="1:16" ht="36">
      <c r="A293" s="1"/>
      <c r="B293" s="10" t="s">
        <v>171</v>
      </c>
      <c r="C293" s="13" t="s">
        <v>25</v>
      </c>
      <c r="D293" s="13" t="s">
        <v>25</v>
      </c>
      <c r="E293" s="41" t="s">
        <v>25</v>
      </c>
      <c r="F293" s="41" t="s">
        <v>25</v>
      </c>
      <c r="G293" s="48">
        <f>F292</f>
        <v>1</v>
      </c>
      <c r="H293" s="9" t="s">
        <v>25</v>
      </c>
      <c r="I293" s="9" t="s">
        <v>25</v>
      </c>
      <c r="J293" s="41" t="s">
        <v>25</v>
      </c>
      <c r="K293" s="41" t="s">
        <v>25</v>
      </c>
      <c r="L293" s="41" t="s">
        <v>25</v>
      </c>
      <c r="M293" s="41" t="s">
        <v>25</v>
      </c>
      <c r="N293" s="41" t="s">
        <v>25</v>
      </c>
      <c r="O293" s="41" t="s">
        <v>25</v>
      </c>
      <c r="P293" s="41" t="s">
        <v>25</v>
      </c>
    </row>
    <row r="294" spans="1:16" ht="36">
      <c r="A294" s="1"/>
      <c r="B294" s="10" t="s">
        <v>55</v>
      </c>
      <c r="C294" s="13" t="s">
        <v>25</v>
      </c>
      <c r="D294" s="13" t="s">
        <v>25</v>
      </c>
      <c r="E294" s="41" t="s">
        <v>25</v>
      </c>
      <c r="F294" s="41" t="s">
        <v>25</v>
      </c>
      <c r="G294" s="41" t="s">
        <v>25</v>
      </c>
      <c r="H294" s="9" t="s">
        <v>25</v>
      </c>
      <c r="I294" s="9" t="s">
        <v>25</v>
      </c>
      <c r="J294" s="41" t="s">
        <v>25</v>
      </c>
      <c r="K294" s="56" t="s">
        <v>25</v>
      </c>
      <c r="L294" s="41" t="s">
        <v>25</v>
      </c>
      <c r="M294" s="41" t="s">
        <v>25</v>
      </c>
      <c r="N294" s="57">
        <v>1</v>
      </c>
      <c r="O294" s="41" t="s">
        <v>25</v>
      </c>
      <c r="P294" s="11">
        <f>N294/1</f>
        <v>1</v>
      </c>
    </row>
    <row r="295" spans="1:16" ht="36">
      <c r="A295" s="1"/>
      <c r="B295" s="10" t="s">
        <v>172</v>
      </c>
      <c r="C295" s="13" t="s">
        <v>25</v>
      </c>
      <c r="D295" s="13" t="s">
        <v>25</v>
      </c>
      <c r="E295" s="41" t="s">
        <v>25</v>
      </c>
      <c r="F295" s="41" t="s">
        <v>25</v>
      </c>
      <c r="G295" s="41" t="s">
        <v>25</v>
      </c>
      <c r="H295" s="9" t="s">
        <v>25</v>
      </c>
      <c r="I295" s="9" t="s">
        <v>25</v>
      </c>
      <c r="J295" s="62">
        <f>J291</f>
        <v>1</v>
      </c>
      <c r="K295" s="41" t="s">
        <v>25</v>
      </c>
      <c r="L295" s="41" t="s">
        <v>25</v>
      </c>
      <c r="M295" s="41" t="s">
        <v>25</v>
      </c>
      <c r="N295" s="41" t="s">
        <v>25</v>
      </c>
      <c r="O295" s="41" t="s">
        <v>25</v>
      </c>
      <c r="P295" s="41" t="s">
        <v>25</v>
      </c>
    </row>
    <row r="296" spans="1:16" ht="74.25" customHeight="1">
      <c r="A296" s="1"/>
      <c r="B296" s="10" t="s">
        <v>173</v>
      </c>
      <c r="C296" s="188">
        <f>0.5*G293+0.3*P294+0.2*J295</f>
        <v>1</v>
      </c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90" t="s">
        <v>147</v>
      </c>
      <c r="O296" s="190"/>
      <c r="P296" s="190"/>
    </row>
    <row r="297" spans="1:16">
      <c r="A297" s="179" t="s">
        <v>73</v>
      </c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1"/>
    </row>
    <row r="298" spans="1:16">
      <c r="A298" s="194" t="s">
        <v>74</v>
      </c>
      <c r="B298" s="194"/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</row>
    <row r="299" spans="1:16" ht="39" customHeight="1">
      <c r="A299" s="1"/>
      <c r="B299" s="182" t="s">
        <v>75</v>
      </c>
      <c r="C299" s="183"/>
      <c r="D299" s="183"/>
      <c r="E299" s="183"/>
      <c r="F299" s="183"/>
      <c r="G299" s="184"/>
      <c r="H299" s="1" t="s">
        <v>25</v>
      </c>
      <c r="I299" s="1" t="s">
        <v>25</v>
      </c>
      <c r="J299" s="64" t="s">
        <v>25</v>
      </c>
      <c r="K299" s="40" t="s">
        <v>25</v>
      </c>
      <c r="L299" s="40" t="s">
        <v>25</v>
      </c>
      <c r="M299" s="40" t="s">
        <v>25</v>
      </c>
      <c r="N299" s="40" t="s">
        <v>25</v>
      </c>
      <c r="O299" s="40" t="s">
        <v>25</v>
      </c>
      <c r="P299" s="40" t="s">
        <v>25</v>
      </c>
    </row>
    <row r="300" spans="1:16">
      <c r="A300" s="1"/>
      <c r="B300" s="1"/>
      <c r="C300" s="4">
        <v>18</v>
      </c>
      <c r="D300" s="4">
        <v>20</v>
      </c>
      <c r="E300" s="40">
        <v>1</v>
      </c>
      <c r="F300" s="40" t="s">
        <v>25</v>
      </c>
      <c r="G300" s="40" t="s">
        <v>25</v>
      </c>
      <c r="H300" s="1" t="s">
        <v>25</v>
      </c>
      <c r="I300" s="1" t="s">
        <v>25</v>
      </c>
      <c r="J300" s="40" t="s">
        <v>25</v>
      </c>
      <c r="K300" s="40" t="s">
        <v>25</v>
      </c>
      <c r="L300" s="40" t="s">
        <v>25</v>
      </c>
      <c r="M300" s="40" t="s">
        <v>25</v>
      </c>
      <c r="N300" s="40" t="s">
        <v>25</v>
      </c>
      <c r="O300" s="40" t="s">
        <v>25</v>
      </c>
      <c r="P300" s="40" t="s">
        <v>25</v>
      </c>
    </row>
    <row r="301" spans="1:16" ht="72">
      <c r="A301" s="1"/>
      <c r="B301" s="5" t="s">
        <v>77</v>
      </c>
      <c r="C301" s="4" t="s">
        <v>25</v>
      </c>
      <c r="D301" s="4" t="s">
        <v>25</v>
      </c>
      <c r="E301" s="40">
        <f>E300</f>
        <v>1</v>
      </c>
      <c r="F301" s="40" t="s">
        <v>25</v>
      </c>
      <c r="G301" s="40" t="s">
        <v>25</v>
      </c>
      <c r="H301" s="1" t="s">
        <v>25</v>
      </c>
      <c r="I301" s="1" t="s">
        <v>25</v>
      </c>
      <c r="J301" s="40" t="s">
        <v>25</v>
      </c>
      <c r="K301" s="40" t="s">
        <v>25</v>
      </c>
      <c r="L301" s="40" t="s">
        <v>25</v>
      </c>
      <c r="M301" s="40" t="s">
        <v>25</v>
      </c>
      <c r="N301" s="40" t="s">
        <v>25</v>
      </c>
      <c r="O301" s="40" t="s">
        <v>25</v>
      </c>
      <c r="P301" s="40" t="s">
        <v>25</v>
      </c>
    </row>
    <row r="302" spans="1:16" ht="36">
      <c r="A302" s="1"/>
      <c r="B302" s="5" t="s">
        <v>78</v>
      </c>
      <c r="C302" s="4" t="s">
        <v>25</v>
      </c>
      <c r="D302" s="4" t="s">
        <v>25</v>
      </c>
      <c r="E302" s="40" t="s">
        <v>25</v>
      </c>
      <c r="F302" s="40" t="s">
        <v>25</v>
      </c>
      <c r="G302" s="40" t="s">
        <v>25</v>
      </c>
      <c r="H302" s="8">
        <v>1</v>
      </c>
      <c r="I302" s="8">
        <v>1</v>
      </c>
      <c r="J302" s="63">
        <f>I302/H302</f>
        <v>1</v>
      </c>
      <c r="K302" s="40" t="s">
        <v>25</v>
      </c>
      <c r="L302" s="40" t="s">
        <v>25</v>
      </c>
      <c r="M302" s="40" t="s">
        <v>25</v>
      </c>
      <c r="N302" s="40" t="s">
        <v>25</v>
      </c>
      <c r="O302" s="40" t="s">
        <v>25</v>
      </c>
      <c r="P302" s="40" t="s">
        <v>25</v>
      </c>
    </row>
    <row r="303" spans="1:16">
      <c r="A303" s="194" t="s">
        <v>81</v>
      </c>
      <c r="B303" s="194"/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</row>
    <row r="304" spans="1:16" ht="33.75" customHeight="1">
      <c r="A304" s="1"/>
      <c r="B304" s="182" t="s">
        <v>76</v>
      </c>
      <c r="C304" s="183"/>
      <c r="D304" s="183"/>
      <c r="E304" s="183"/>
      <c r="F304" s="183"/>
      <c r="G304" s="184"/>
      <c r="H304" s="1" t="s">
        <v>25</v>
      </c>
      <c r="I304" s="1" t="s">
        <v>25</v>
      </c>
      <c r="J304" s="64" t="s">
        <v>25</v>
      </c>
      <c r="K304" s="40" t="s">
        <v>25</v>
      </c>
      <c r="L304" s="40" t="s">
        <v>25</v>
      </c>
      <c r="M304" s="40" t="s">
        <v>25</v>
      </c>
      <c r="N304" s="40" t="s">
        <v>25</v>
      </c>
      <c r="O304" s="40" t="s">
        <v>25</v>
      </c>
      <c r="P304" s="40" t="s">
        <v>25</v>
      </c>
    </row>
    <row r="305" spans="1:16">
      <c r="A305" s="1"/>
      <c r="B305" s="1"/>
      <c r="C305" s="4">
        <v>12</v>
      </c>
      <c r="D305" s="4">
        <v>12</v>
      </c>
      <c r="E305" s="40">
        <f>D305/C305</f>
        <v>1</v>
      </c>
      <c r="F305" s="40" t="s">
        <v>25</v>
      </c>
      <c r="G305" s="40" t="s">
        <v>25</v>
      </c>
      <c r="H305" s="1" t="s">
        <v>25</v>
      </c>
      <c r="I305" s="1" t="s">
        <v>25</v>
      </c>
      <c r="J305" s="40" t="s">
        <v>25</v>
      </c>
      <c r="K305" s="40" t="s">
        <v>25</v>
      </c>
      <c r="L305" s="40" t="s">
        <v>25</v>
      </c>
      <c r="M305" s="40" t="s">
        <v>25</v>
      </c>
      <c r="N305" s="40" t="s">
        <v>25</v>
      </c>
      <c r="O305" s="40" t="s">
        <v>25</v>
      </c>
      <c r="P305" s="40" t="s">
        <v>25</v>
      </c>
    </row>
    <row r="306" spans="1:16" ht="72">
      <c r="A306" s="1"/>
      <c r="B306" s="5" t="s">
        <v>79</v>
      </c>
      <c r="C306" s="4" t="s">
        <v>25</v>
      </c>
      <c r="D306" s="4" t="s">
        <v>25</v>
      </c>
      <c r="E306" s="40">
        <f>E305</f>
        <v>1</v>
      </c>
      <c r="F306" s="40" t="s">
        <v>25</v>
      </c>
      <c r="G306" s="40" t="s">
        <v>25</v>
      </c>
      <c r="H306" s="1" t="s">
        <v>25</v>
      </c>
      <c r="I306" s="1" t="s">
        <v>25</v>
      </c>
      <c r="J306" s="40" t="s">
        <v>25</v>
      </c>
      <c r="K306" s="40" t="s">
        <v>25</v>
      </c>
      <c r="L306" s="40" t="s">
        <v>25</v>
      </c>
      <c r="M306" s="40" t="s">
        <v>25</v>
      </c>
      <c r="N306" s="40" t="s">
        <v>25</v>
      </c>
      <c r="O306" s="40" t="s">
        <v>25</v>
      </c>
      <c r="P306" s="40" t="s">
        <v>25</v>
      </c>
    </row>
    <row r="307" spans="1:16" ht="36">
      <c r="A307" s="1"/>
      <c r="B307" s="5" t="s">
        <v>80</v>
      </c>
      <c r="C307" s="4" t="s">
        <v>25</v>
      </c>
      <c r="D307" s="4" t="s">
        <v>25</v>
      </c>
      <c r="E307" s="40" t="s">
        <v>25</v>
      </c>
      <c r="F307" s="40" t="s">
        <v>25</v>
      </c>
      <c r="G307" s="40" t="s">
        <v>25</v>
      </c>
      <c r="H307" s="8">
        <v>1</v>
      </c>
      <c r="I307" s="8">
        <v>1</v>
      </c>
      <c r="J307" s="63">
        <f>I307/H307</f>
        <v>1</v>
      </c>
      <c r="K307" s="40" t="s">
        <v>25</v>
      </c>
      <c r="L307" s="40" t="s">
        <v>25</v>
      </c>
      <c r="M307" s="40" t="s">
        <v>25</v>
      </c>
      <c r="N307" s="40" t="s">
        <v>25</v>
      </c>
      <c r="O307" s="40" t="s">
        <v>25</v>
      </c>
      <c r="P307" s="40" t="s">
        <v>25</v>
      </c>
    </row>
    <row r="308" spans="1:16">
      <c r="A308" s="194" t="s">
        <v>82</v>
      </c>
      <c r="B308" s="194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</row>
    <row r="309" spans="1:16">
      <c r="A309" s="1"/>
      <c r="B309" s="182" t="s">
        <v>83</v>
      </c>
      <c r="C309" s="183"/>
      <c r="D309" s="183"/>
      <c r="E309" s="183"/>
      <c r="F309" s="183"/>
      <c r="G309" s="184"/>
      <c r="H309" s="1" t="s">
        <v>25</v>
      </c>
      <c r="I309" s="1" t="s">
        <v>25</v>
      </c>
      <c r="J309" s="64" t="s">
        <v>25</v>
      </c>
      <c r="K309" s="40" t="s">
        <v>25</v>
      </c>
      <c r="L309" s="40" t="s">
        <v>25</v>
      </c>
      <c r="M309" s="40" t="s">
        <v>25</v>
      </c>
      <c r="N309" s="40" t="s">
        <v>25</v>
      </c>
      <c r="O309" s="40" t="s">
        <v>25</v>
      </c>
      <c r="P309" s="40" t="s">
        <v>25</v>
      </c>
    </row>
    <row r="310" spans="1:16">
      <c r="A310" s="1"/>
      <c r="B310" s="1"/>
      <c r="C310" s="4">
        <v>7.7</v>
      </c>
      <c r="D310" s="4">
        <v>7.7</v>
      </c>
      <c r="E310" s="40">
        <f>D310/C310</f>
        <v>1</v>
      </c>
      <c r="F310" s="40" t="s">
        <v>25</v>
      </c>
      <c r="G310" s="40" t="s">
        <v>25</v>
      </c>
      <c r="H310" s="1" t="s">
        <v>25</v>
      </c>
      <c r="I310" s="1" t="s">
        <v>25</v>
      </c>
      <c r="J310" s="40" t="s">
        <v>25</v>
      </c>
      <c r="K310" s="40" t="s">
        <v>25</v>
      </c>
      <c r="L310" s="40" t="s">
        <v>25</v>
      </c>
      <c r="M310" s="40" t="s">
        <v>25</v>
      </c>
      <c r="N310" s="40" t="s">
        <v>25</v>
      </c>
      <c r="O310" s="40" t="s">
        <v>25</v>
      </c>
      <c r="P310" s="40" t="s">
        <v>25</v>
      </c>
    </row>
    <row r="311" spans="1:16" ht="72">
      <c r="A311" s="1"/>
      <c r="B311" s="5" t="s">
        <v>84</v>
      </c>
      <c r="C311" s="4" t="s">
        <v>25</v>
      </c>
      <c r="D311" s="4" t="s">
        <v>25</v>
      </c>
      <c r="E311" s="40">
        <f>E310</f>
        <v>1</v>
      </c>
      <c r="F311" s="40" t="s">
        <v>25</v>
      </c>
      <c r="G311" s="40" t="s">
        <v>25</v>
      </c>
      <c r="H311" s="1" t="s">
        <v>25</v>
      </c>
      <c r="I311" s="1" t="s">
        <v>25</v>
      </c>
      <c r="J311" s="40" t="s">
        <v>25</v>
      </c>
      <c r="K311" s="40" t="s">
        <v>25</v>
      </c>
      <c r="L311" s="40" t="s">
        <v>25</v>
      </c>
      <c r="M311" s="40" t="s">
        <v>25</v>
      </c>
      <c r="N311" s="40" t="s">
        <v>25</v>
      </c>
      <c r="O311" s="40" t="s">
        <v>25</v>
      </c>
      <c r="P311" s="40" t="s">
        <v>25</v>
      </c>
    </row>
    <row r="312" spans="1:16" ht="36">
      <c r="A312" s="1"/>
      <c r="B312" s="5" t="s">
        <v>85</v>
      </c>
      <c r="C312" s="4" t="s">
        <v>25</v>
      </c>
      <c r="D312" s="4" t="s">
        <v>25</v>
      </c>
      <c r="E312" s="40" t="s">
        <v>25</v>
      </c>
      <c r="F312" s="40" t="s">
        <v>25</v>
      </c>
      <c r="G312" s="40" t="s">
        <v>25</v>
      </c>
      <c r="H312" s="8">
        <v>1</v>
      </c>
      <c r="I312" s="8">
        <v>1</v>
      </c>
      <c r="J312" s="63">
        <f>I312/H312</f>
        <v>1</v>
      </c>
      <c r="K312" s="40" t="s">
        <v>25</v>
      </c>
      <c r="L312" s="40" t="s">
        <v>25</v>
      </c>
      <c r="M312" s="40" t="s">
        <v>25</v>
      </c>
      <c r="N312" s="40" t="s">
        <v>25</v>
      </c>
      <c r="O312" s="40" t="s">
        <v>25</v>
      </c>
      <c r="P312" s="40" t="s">
        <v>25</v>
      </c>
    </row>
    <row r="313" spans="1:16">
      <c r="A313" s="194" t="s">
        <v>86</v>
      </c>
      <c r="B313" s="194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</row>
    <row r="314" spans="1:16" ht="18.75" customHeight="1">
      <c r="A314" s="1"/>
      <c r="B314" s="182" t="s">
        <v>87</v>
      </c>
      <c r="C314" s="183"/>
      <c r="D314" s="183"/>
      <c r="E314" s="183"/>
      <c r="F314" s="183"/>
      <c r="G314" s="184"/>
      <c r="H314" s="1" t="s">
        <v>25</v>
      </c>
      <c r="I314" s="1" t="s">
        <v>25</v>
      </c>
      <c r="J314" s="64" t="s">
        <v>25</v>
      </c>
      <c r="K314" s="40" t="s">
        <v>25</v>
      </c>
      <c r="L314" s="40" t="s">
        <v>25</v>
      </c>
      <c r="M314" s="40" t="s">
        <v>25</v>
      </c>
      <c r="N314" s="40" t="s">
        <v>25</v>
      </c>
      <c r="O314" s="40" t="s">
        <v>25</v>
      </c>
      <c r="P314" s="40" t="s">
        <v>25</v>
      </c>
    </row>
    <row r="315" spans="1:16">
      <c r="A315" s="1"/>
      <c r="B315" s="1"/>
      <c r="C315" s="4">
        <v>290</v>
      </c>
      <c r="D315" s="4">
        <v>300</v>
      </c>
      <c r="E315" s="40">
        <v>1</v>
      </c>
      <c r="F315" s="40" t="s">
        <v>25</v>
      </c>
      <c r="G315" s="40" t="s">
        <v>25</v>
      </c>
      <c r="H315" s="1" t="s">
        <v>25</v>
      </c>
      <c r="I315" s="1" t="s">
        <v>25</v>
      </c>
      <c r="J315" s="40" t="s">
        <v>25</v>
      </c>
      <c r="K315" s="40" t="s">
        <v>25</v>
      </c>
      <c r="L315" s="40" t="s">
        <v>25</v>
      </c>
      <c r="M315" s="40" t="s">
        <v>25</v>
      </c>
      <c r="N315" s="40" t="s">
        <v>25</v>
      </c>
      <c r="O315" s="40" t="s">
        <v>25</v>
      </c>
      <c r="P315" s="40" t="s">
        <v>25</v>
      </c>
    </row>
    <row r="316" spans="1:16" ht="72">
      <c r="A316" s="1"/>
      <c r="B316" s="5" t="s">
        <v>88</v>
      </c>
      <c r="C316" s="4" t="s">
        <v>25</v>
      </c>
      <c r="D316" s="4" t="s">
        <v>25</v>
      </c>
      <c r="E316" s="40">
        <f>E315</f>
        <v>1</v>
      </c>
      <c r="F316" s="40" t="s">
        <v>25</v>
      </c>
      <c r="G316" s="40" t="s">
        <v>25</v>
      </c>
      <c r="H316" s="1" t="s">
        <v>25</v>
      </c>
      <c r="I316" s="1" t="s">
        <v>25</v>
      </c>
      <c r="J316" s="40" t="s">
        <v>25</v>
      </c>
      <c r="K316" s="40" t="s">
        <v>25</v>
      </c>
      <c r="L316" s="40" t="s">
        <v>25</v>
      </c>
      <c r="M316" s="40" t="s">
        <v>25</v>
      </c>
      <c r="N316" s="40" t="s">
        <v>25</v>
      </c>
      <c r="O316" s="40" t="s">
        <v>25</v>
      </c>
      <c r="P316" s="40" t="s">
        <v>25</v>
      </c>
    </row>
    <row r="317" spans="1:16" ht="36">
      <c r="A317" s="1"/>
      <c r="B317" s="5" t="s">
        <v>89</v>
      </c>
      <c r="C317" s="4" t="s">
        <v>25</v>
      </c>
      <c r="D317" s="4" t="s">
        <v>25</v>
      </c>
      <c r="E317" s="40" t="s">
        <v>25</v>
      </c>
      <c r="F317" s="40" t="s">
        <v>25</v>
      </c>
      <c r="G317" s="40" t="s">
        <v>25</v>
      </c>
      <c r="H317" s="8">
        <v>1</v>
      </c>
      <c r="I317" s="8">
        <v>1</v>
      </c>
      <c r="J317" s="63">
        <f>I317/H317</f>
        <v>1</v>
      </c>
      <c r="K317" s="40" t="s">
        <v>25</v>
      </c>
      <c r="L317" s="40" t="s">
        <v>25</v>
      </c>
      <c r="M317" s="40" t="s">
        <v>25</v>
      </c>
      <c r="N317" s="40" t="s">
        <v>25</v>
      </c>
      <c r="O317" s="40" t="s">
        <v>25</v>
      </c>
      <c r="P317" s="40" t="s">
        <v>25</v>
      </c>
    </row>
    <row r="318" spans="1:16" ht="24">
      <c r="A318" s="1"/>
      <c r="B318" s="10" t="s">
        <v>54</v>
      </c>
      <c r="C318" s="13" t="s">
        <v>25</v>
      </c>
      <c r="D318" s="13" t="s">
        <v>25</v>
      </c>
      <c r="E318" s="41" t="s">
        <v>25</v>
      </c>
      <c r="F318" s="46">
        <f>(E311+E316+E306+E301)/4</f>
        <v>1</v>
      </c>
      <c r="G318" s="41" t="s">
        <v>25</v>
      </c>
      <c r="H318" s="9" t="s">
        <v>25</v>
      </c>
      <c r="I318" s="9" t="s">
        <v>25</v>
      </c>
      <c r="J318" s="41" t="s">
        <v>25</v>
      </c>
      <c r="K318" s="41" t="s">
        <v>25</v>
      </c>
      <c r="L318" s="41" t="s">
        <v>25</v>
      </c>
      <c r="M318" s="41" t="s">
        <v>25</v>
      </c>
      <c r="N318" s="41" t="s">
        <v>25</v>
      </c>
      <c r="O318" s="41" t="s">
        <v>25</v>
      </c>
      <c r="P318" s="41" t="s">
        <v>25</v>
      </c>
    </row>
    <row r="319" spans="1:16" ht="36">
      <c r="A319" s="1"/>
      <c r="B319" s="10" t="s">
        <v>174</v>
      </c>
      <c r="C319" s="13" t="s">
        <v>25</v>
      </c>
      <c r="D319" s="13" t="s">
        <v>25</v>
      </c>
      <c r="E319" s="41" t="s">
        <v>25</v>
      </c>
      <c r="F319" s="41" t="s">
        <v>25</v>
      </c>
      <c r="G319" s="48">
        <f>F318</f>
        <v>1</v>
      </c>
      <c r="H319" s="9" t="s">
        <v>25</v>
      </c>
      <c r="I319" s="9" t="s">
        <v>25</v>
      </c>
      <c r="J319" s="41" t="s">
        <v>25</v>
      </c>
      <c r="K319" s="41" t="s">
        <v>25</v>
      </c>
      <c r="L319" s="41" t="s">
        <v>25</v>
      </c>
      <c r="M319" s="41" t="s">
        <v>25</v>
      </c>
      <c r="N319" s="41" t="s">
        <v>25</v>
      </c>
      <c r="O319" s="41" t="s">
        <v>25</v>
      </c>
      <c r="P319" s="41" t="s">
        <v>25</v>
      </c>
    </row>
    <row r="320" spans="1:16" ht="36">
      <c r="A320" s="1"/>
      <c r="B320" s="10" t="s">
        <v>55</v>
      </c>
      <c r="C320" s="13" t="s">
        <v>25</v>
      </c>
      <c r="D320" s="13" t="s">
        <v>25</v>
      </c>
      <c r="E320" s="41" t="s">
        <v>25</v>
      </c>
      <c r="F320" s="41" t="s">
        <v>25</v>
      </c>
      <c r="G320" s="41" t="s">
        <v>25</v>
      </c>
      <c r="H320" s="9" t="s">
        <v>25</v>
      </c>
      <c r="I320" s="9" t="s">
        <v>25</v>
      </c>
      <c r="J320" s="41" t="s">
        <v>25</v>
      </c>
      <c r="K320" s="56">
        <v>1</v>
      </c>
      <c r="L320" s="57">
        <v>1</v>
      </c>
      <c r="M320" s="41" t="s">
        <v>25</v>
      </c>
      <c r="N320" s="57">
        <v>1</v>
      </c>
      <c r="O320" s="41" t="s">
        <v>25</v>
      </c>
      <c r="P320" s="11">
        <f>(L320+N320+K320)/3</f>
        <v>1</v>
      </c>
    </row>
    <row r="321" spans="1:16" ht="36">
      <c r="A321" s="1"/>
      <c r="B321" s="10" t="s">
        <v>141</v>
      </c>
      <c r="C321" s="13" t="s">
        <v>25</v>
      </c>
      <c r="D321" s="13" t="s">
        <v>25</v>
      </c>
      <c r="E321" s="41" t="s">
        <v>25</v>
      </c>
      <c r="F321" s="41" t="s">
        <v>25</v>
      </c>
      <c r="G321" s="41" t="s">
        <v>25</v>
      </c>
      <c r="H321" s="9" t="s">
        <v>25</v>
      </c>
      <c r="I321" s="9" t="s">
        <v>25</v>
      </c>
      <c r="J321" s="62">
        <f>(J317+J312+J307+J302)/4</f>
        <v>1</v>
      </c>
      <c r="K321" s="41" t="s">
        <v>25</v>
      </c>
      <c r="L321" s="41" t="s">
        <v>25</v>
      </c>
      <c r="M321" s="41" t="s">
        <v>25</v>
      </c>
      <c r="N321" s="41" t="s">
        <v>25</v>
      </c>
      <c r="O321" s="41" t="s">
        <v>25</v>
      </c>
      <c r="P321" s="41" t="s">
        <v>25</v>
      </c>
    </row>
    <row r="322" spans="1:16" ht="60">
      <c r="A322" s="1"/>
      <c r="B322" s="10" t="s">
        <v>142</v>
      </c>
      <c r="C322" s="188">
        <f>0.5*G319+0.3*P320+0.2*J321</f>
        <v>1</v>
      </c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90" t="s">
        <v>147</v>
      </c>
      <c r="O322" s="190"/>
      <c r="P322" s="190"/>
    </row>
    <row r="323" spans="1:16">
      <c r="B323" s="243" t="s">
        <v>135</v>
      </c>
      <c r="C323" s="243"/>
      <c r="D323" s="243"/>
      <c r="E323" s="243"/>
      <c r="F323" s="243"/>
      <c r="G323" s="243"/>
      <c r="H323" s="243"/>
      <c r="I323" s="243"/>
      <c r="J323" s="243"/>
      <c r="K323" s="243"/>
      <c r="L323" s="243"/>
      <c r="M323" s="243"/>
      <c r="N323" s="243"/>
      <c r="O323" s="243"/>
      <c r="P323" s="243"/>
    </row>
    <row r="324" spans="1:16" ht="15.75">
      <c r="B324" s="233" t="s">
        <v>144</v>
      </c>
      <c r="C324" s="234"/>
      <c r="D324" s="234"/>
      <c r="E324" s="234"/>
      <c r="F324" s="234"/>
      <c r="G324" s="235"/>
      <c r="H324" s="9" t="s">
        <v>25</v>
      </c>
      <c r="I324" s="9" t="s">
        <v>25</v>
      </c>
      <c r="J324" s="41" t="s">
        <v>25</v>
      </c>
      <c r="K324" s="41" t="s">
        <v>25</v>
      </c>
      <c r="L324" s="41" t="s">
        <v>25</v>
      </c>
      <c r="M324" s="41" t="s">
        <v>25</v>
      </c>
      <c r="N324" s="41" t="s">
        <v>25</v>
      </c>
      <c r="O324" s="41" t="s">
        <v>25</v>
      </c>
      <c r="P324" s="41" t="s">
        <v>25</v>
      </c>
    </row>
    <row r="325" spans="1:16">
      <c r="B325" s="32"/>
      <c r="C325" s="17">
        <v>53466.5</v>
      </c>
      <c r="D325" s="17">
        <v>54800</v>
      </c>
      <c r="E325" s="42">
        <v>1</v>
      </c>
      <c r="F325" s="41" t="s">
        <v>25</v>
      </c>
      <c r="G325" s="41" t="s">
        <v>25</v>
      </c>
      <c r="H325" s="9" t="s">
        <v>25</v>
      </c>
      <c r="I325" s="9" t="s">
        <v>25</v>
      </c>
      <c r="J325" s="41" t="s">
        <v>25</v>
      </c>
      <c r="K325" s="41" t="s">
        <v>25</v>
      </c>
      <c r="L325" s="41" t="s">
        <v>25</v>
      </c>
      <c r="M325" s="41" t="s">
        <v>25</v>
      </c>
      <c r="N325" s="41" t="s">
        <v>25</v>
      </c>
      <c r="O325" s="41" t="s">
        <v>25</v>
      </c>
      <c r="P325" s="41" t="s">
        <v>25</v>
      </c>
    </row>
    <row r="326" spans="1:16" ht="48" customHeight="1">
      <c r="B326" s="233" t="s">
        <v>92</v>
      </c>
      <c r="C326" s="234"/>
      <c r="D326" s="234"/>
      <c r="E326" s="234"/>
      <c r="F326" s="234"/>
      <c r="G326" s="235"/>
      <c r="H326" s="9" t="s">
        <v>25</v>
      </c>
      <c r="I326" s="9" t="s">
        <v>25</v>
      </c>
      <c r="J326" s="41" t="s">
        <v>25</v>
      </c>
      <c r="K326" s="41" t="s">
        <v>25</v>
      </c>
      <c r="L326" s="41" t="s">
        <v>25</v>
      </c>
      <c r="M326" s="41" t="s">
        <v>25</v>
      </c>
      <c r="N326" s="41" t="s">
        <v>25</v>
      </c>
      <c r="O326" s="41" t="s">
        <v>25</v>
      </c>
      <c r="P326" s="41" t="s">
        <v>25</v>
      </c>
    </row>
    <row r="327" spans="1:16">
      <c r="B327" s="33"/>
      <c r="C327" s="34">
        <v>15.4</v>
      </c>
      <c r="D327" s="34">
        <v>15.4</v>
      </c>
      <c r="E327" s="42">
        <f>D327/C327</f>
        <v>1</v>
      </c>
      <c r="F327" s="41" t="s">
        <v>25</v>
      </c>
      <c r="G327" s="41" t="s">
        <v>25</v>
      </c>
      <c r="H327" s="9" t="s">
        <v>25</v>
      </c>
      <c r="I327" s="9" t="s">
        <v>25</v>
      </c>
      <c r="J327" s="41" t="s">
        <v>25</v>
      </c>
      <c r="K327" s="41" t="s">
        <v>25</v>
      </c>
      <c r="L327" s="41" t="s">
        <v>25</v>
      </c>
      <c r="M327" s="41" t="s">
        <v>25</v>
      </c>
      <c r="N327" s="41" t="s">
        <v>25</v>
      </c>
      <c r="O327" s="41" t="s">
        <v>25</v>
      </c>
      <c r="P327" s="41" t="s">
        <v>25</v>
      </c>
    </row>
    <row r="328" spans="1:16" ht="33.75" customHeight="1">
      <c r="B328" s="233" t="s">
        <v>143</v>
      </c>
      <c r="C328" s="234"/>
      <c r="D328" s="234"/>
      <c r="E328" s="234"/>
      <c r="F328" s="234"/>
      <c r="G328" s="235"/>
      <c r="H328" s="9" t="s">
        <v>25</v>
      </c>
      <c r="I328" s="9" t="s">
        <v>25</v>
      </c>
      <c r="J328" s="41" t="s">
        <v>25</v>
      </c>
      <c r="K328" s="41" t="s">
        <v>25</v>
      </c>
      <c r="L328" s="41" t="s">
        <v>25</v>
      </c>
      <c r="M328" s="41" t="s">
        <v>25</v>
      </c>
      <c r="N328" s="41" t="s">
        <v>25</v>
      </c>
      <c r="O328" s="41" t="s">
        <v>25</v>
      </c>
      <c r="P328" s="41" t="s">
        <v>25</v>
      </c>
    </row>
    <row r="329" spans="1:16">
      <c r="B329" s="16"/>
      <c r="C329" s="9">
        <v>12.6</v>
      </c>
      <c r="D329" s="9">
        <v>13.1</v>
      </c>
      <c r="E329" s="42">
        <f>C329/D329</f>
        <v>0.96183206106870234</v>
      </c>
      <c r="F329" s="41" t="s">
        <v>25</v>
      </c>
      <c r="G329" s="41" t="s">
        <v>25</v>
      </c>
      <c r="H329" s="9" t="s">
        <v>25</v>
      </c>
      <c r="I329" s="9" t="s">
        <v>25</v>
      </c>
      <c r="J329" s="41" t="s">
        <v>25</v>
      </c>
      <c r="K329" s="41" t="s">
        <v>25</v>
      </c>
      <c r="L329" s="41" t="s">
        <v>25</v>
      </c>
      <c r="M329" s="41" t="s">
        <v>25</v>
      </c>
      <c r="N329" s="41" t="s">
        <v>25</v>
      </c>
      <c r="O329" s="41" t="s">
        <v>25</v>
      </c>
      <c r="P329" s="41" t="s">
        <v>25</v>
      </c>
    </row>
    <row r="330" spans="1:16" ht="53.25" customHeight="1">
      <c r="B330" s="233" t="s">
        <v>145</v>
      </c>
      <c r="C330" s="234"/>
      <c r="D330" s="234"/>
      <c r="E330" s="234"/>
      <c r="F330" s="234"/>
      <c r="G330" s="235"/>
      <c r="H330" s="9" t="s">
        <v>25</v>
      </c>
      <c r="I330" s="9" t="s">
        <v>25</v>
      </c>
      <c r="J330" s="41" t="s">
        <v>25</v>
      </c>
      <c r="K330" s="41" t="s">
        <v>25</v>
      </c>
      <c r="L330" s="41" t="s">
        <v>25</v>
      </c>
      <c r="M330" s="41" t="s">
        <v>25</v>
      </c>
      <c r="N330" s="41" t="s">
        <v>25</v>
      </c>
      <c r="O330" s="41" t="s">
        <v>25</v>
      </c>
      <c r="P330" s="41" t="s">
        <v>25</v>
      </c>
    </row>
    <row r="331" spans="1:16">
      <c r="B331" s="16"/>
      <c r="C331" s="35">
        <v>95</v>
      </c>
      <c r="D331" s="35">
        <v>98</v>
      </c>
      <c r="E331" s="42">
        <v>1</v>
      </c>
      <c r="F331" s="41" t="s">
        <v>25</v>
      </c>
      <c r="G331" s="41" t="s">
        <v>25</v>
      </c>
      <c r="H331" s="9" t="s">
        <v>25</v>
      </c>
      <c r="I331" s="9" t="s">
        <v>25</v>
      </c>
      <c r="J331" s="41" t="s">
        <v>25</v>
      </c>
      <c r="K331" s="41" t="s">
        <v>25</v>
      </c>
      <c r="L331" s="41" t="s">
        <v>25</v>
      </c>
      <c r="M331" s="41" t="s">
        <v>25</v>
      </c>
      <c r="N331" s="41" t="s">
        <v>25</v>
      </c>
      <c r="O331" s="41" t="s">
        <v>25</v>
      </c>
      <c r="P331" s="41" t="s">
        <v>25</v>
      </c>
    </row>
    <row r="332" spans="1:16" ht="31.5" customHeight="1">
      <c r="B332" s="221" t="s">
        <v>146</v>
      </c>
      <c r="C332" s="222"/>
      <c r="D332" s="222"/>
      <c r="E332" s="222"/>
      <c r="F332" s="222"/>
      <c r="G332" s="223"/>
      <c r="H332" s="9" t="s">
        <v>25</v>
      </c>
      <c r="I332" s="9" t="s">
        <v>25</v>
      </c>
      <c r="J332" s="41" t="s">
        <v>25</v>
      </c>
      <c r="K332" s="41" t="s">
        <v>25</v>
      </c>
      <c r="L332" s="41" t="s">
        <v>25</v>
      </c>
      <c r="M332" s="41" t="s">
        <v>25</v>
      </c>
      <c r="N332" s="41" t="s">
        <v>25</v>
      </c>
      <c r="O332" s="41" t="s">
        <v>25</v>
      </c>
      <c r="P332" s="41" t="s">
        <v>25</v>
      </c>
    </row>
    <row r="333" spans="1:16">
      <c r="B333" s="36"/>
      <c r="C333" s="9">
        <v>17761.599999999999</v>
      </c>
      <c r="D333" s="9">
        <v>17968.3</v>
      </c>
      <c r="E333" s="42">
        <v>1</v>
      </c>
      <c r="F333" s="41" t="s">
        <v>25</v>
      </c>
      <c r="G333" s="41" t="s">
        <v>25</v>
      </c>
      <c r="H333" s="9" t="s">
        <v>25</v>
      </c>
      <c r="I333" s="9" t="s">
        <v>25</v>
      </c>
      <c r="J333" s="41" t="s">
        <v>25</v>
      </c>
      <c r="K333" s="41" t="s">
        <v>25</v>
      </c>
      <c r="L333" s="41" t="s">
        <v>25</v>
      </c>
      <c r="M333" s="41" t="s">
        <v>25</v>
      </c>
      <c r="N333" s="41" t="s">
        <v>25</v>
      </c>
      <c r="O333" s="41" t="s">
        <v>25</v>
      </c>
      <c r="P333" s="41" t="s">
        <v>25</v>
      </c>
    </row>
    <row r="334" spans="1:16" ht="24">
      <c r="B334" s="20" t="s">
        <v>136</v>
      </c>
      <c r="C334" s="9" t="s">
        <v>25</v>
      </c>
      <c r="D334" s="9" t="s">
        <v>25</v>
      </c>
      <c r="E334" s="41" t="s">
        <v>25</v>
      </c>
      <c r="F334" s="41" t="s">
        <v>25</v>
      </c>
      <c r="G334" s="50">
        <f>(E325+E327+E329+E331+E333)/5</f>
        <v>0.99236641221374045</v>
      </c>
      <c r="H334" s="9" t="s">
        <v>25</v>
      </c>
      <c r="I334" s="9" t="s">
        <v>25</v>
      </c>
      <c r="J334" s="41" t="s">
        <v>25</v>
      </c>
      <c r="K334" s="41" t="s">
        <v>25</v>
      </c>
      <c r="L334" s="41" t="s">
        <v>25</v>
      </c>
      <c r="M334" s="41" t="s">
        <v>25</v>
      </c>
      <c r="N334" s="41" t="s">
        <v>25</v>
      </c>
      <c r="O334" s="41" t="s">
        <v>25</v>
      </c>
      <c r="P334" s="41" t="s">
        <v>25</v>
      </c>
    </row>
    <row r="335" spans="1:16" ht="36">
      <c r="B335" s="27" t="s">
        <v>137</v>
      </c>
      <c r="C335" s="9" t="s">
        <v>25</v>
      </c>
      <c r="D335" s="9" t="s">
        <v>25</v>
      </c>
      <c r="E335" s="41"/>
      <c r="F335" s="41" t="s">
        <v>25</v>
      </c>
      <c r="G335" s="51">
        <f>(G64+G262+G282+G293+G319)/5</f>
        <v>0.9855585276513239</v>
      </c>
      <c r="H335" s="9" t="s">
        <v>25</v>
      </c>
      <c r="I335" s="9" t="s">
        <v>25</v>
      </c>
      <c r="J335" s="41" t="s">
        <v>25</v>
      </c>
      <c r="K335" s="41" t="s">
        <v>25</v>
      </c>
      <c r="L335" s="41" t="s">
        <v>25</v>
      </c>
      <c r="M335" s="41" t="s">
        <v>25</v>
      </c>
      <c r="N335" s="41" t="s">
        <v>25</v>
      </c>
      <c r="O335" s="41" t="s">
        <v>25</v>
      </c>
      <c r="P335" s="41" t="s">
        <v>25</v>
      </c>
    </row>
    <row r="336" spans="1:16" ht="36">
      <c r="B336" s="28" t="s">
        <v>138</v>
      </c>
      <c r="C336" s="9" t="s">
        <v>25</v>
      </c>
      <c r="D336" s="9" t="s">
        <v>25</v>
      </c>
      <c r="E336" s="41" t="s">
        <v>25</v>
      </c>
      <c r="F336" s="41" t="s">
        <v>25</v>
      </c>
      <c r="G336" s="41" t="s">
        <v>25</v>
      </c>
      <c r="H336" s="9" t="s">
        <v>25</v>
      </c>
      <c r="I336" s="9" t="s">
        <v>25</v>
      </c>
      <c r="J336" s="41" t="s">
        <v>25</v>
      </c>
      <c r="K336" s="162">
        <v>0.95</v>
      </c>
      <c r="L336" s="162">
        <f>3026150.7/3145123</f>
        <v>0.96217244921740741</v>
      </c>
      <c r="M336" s="162">
        <v>1</v>
      </c>
      <c r="N336" s="162">
        <v>1</v>
      </c>
      <c r="O336" s="41" t="s">
        <v>25</v>
      </c>
      <c r="P336" s="61">
        <f>(K336+L336+M336+N336)/4</f>
        <v>0.97804311230435181</v>
      </c>
    </row>
    <row r="337" spans="2:16" ht="24">
      <c r="B337" s="37" t="s">
        <v>139</v>
      </c>
      <c r="C337" s="9" t="s">
        <v>25</v>
      </c>
      <c r="D337" s="9" t="s">
        <v>25</v>
      </c>
      <c r="E337" s="41" t="s">
        <v>25</v>
      </c>
      <c r="F337" s="41" t="s">
        <v>25</v>
      </c>
      <c r="G337" s="41" t="s">
        <v>25</v>
      </c>
      <c r="H337" s="9" t="s">
        <v>25</v>
      </c>
      <c r="I337" s="9" t="s">
        <v>25</v>
      </c>
      <c r="J337" s="43">
        <f>(J321+J295+J284+J264+J66)/5</f>
        <v>0.97424242424242424</v>
      </c>
      <c r="K337" s="41" t="s">
        <v>25</v>
      </c>
      <c r="L337" s="41" t="s">
        <v>25</v>
      </c>
      <c r="M337" s="41" t="s">
        <v>25</v>
      </c>
      <c r="N337" s="41" t="s">
        <v>25</v>
      </c>
      <c r="O337" s="41" t="s">
        <v>25</v>
      </c>
      <c r="P337" s="41" t="s">
        <v>25</v>
      </c>
    </row>
    <row r="338" spans="2:16" ht="48">
      <c r="B338" s="29" t="s">
        <v>140</v>
      </c>
      <c r="C338" s="224">
        <f>0.3*G334+0.3*G335+0.2*P336+0.2*J337</f>
        <v>0.98383458926887446</v>
      </c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6" t="s">
        <v>147</v>
      </c>
      <c r="O338" s="227"/>
      <c r="P338" s="228"/>
    </row>
  </sheetData>
  <mergeCells count="168">
    <mergeCell ref="A252:P252"/>
    <mergeCell ref="B253:G253"/>
    <mergeCell ref="B255:G255"/>
    <mergeCell ref="B257:G257"/>
    <mergeCell ref="A234:P234"/>
    <mergeCell ref="B235:G235"/>
    <mergeCell ref="B237:G237"/>
    <mergeCell ref="B239:G239"/>
    <mergeCell ref="A243:P243"/>
    <mergeCell ref="B244:G244"/>
    <mergeCell ref="B246:G246"/>
    <mergeCell ref="C245:G245"/>
    <mergeCell ref="C247:G247"/>
    <mergeCell ref="B152:G152"/>
    <mergeCell ref="B154:G154"/>
    <mergeCell ref="B156:G156"/>
    <mergeCell ref="B209:G209"/>
    <mergeCell ref="B211:G211"/>
    <mergeCell ref="B220:G220"/>
    <mergeCell ref="A224:P224"/>
    <mergeCell ref="B225:G225"/>
    <mergeCell ref="A229:P229"/>
    <mergeCell ref="B158:G158"/>
    <mergeCell ref="B173:G173"/>
    <mergeCell ref="B175:G175"/>
    <mergeCell ref="B182:G182"/>
    <mergeCell ref="B184:G184"/>
    <mergeCell ref="B191:G191"/>
    <mergeCell ref="B193:G193"/>
    <mergeCell ref="B200:G200"/>
    <mergeCell ref="B202:G202"/>
    <mergeCell ref="B121:G121"/>
    <mergeCell ref="B123:G123"/>
    <mergeCell ref="B323:P323"/>
    <mergeCell ref="A118:P118"/>
    <mergeCell ref="A114:P114"/>
    <mergeCell ref="B94:G94"/>
    <mergeCell ref="B100:G100"/>
    <mergeCell ref="B132:G132"/>
    <mergeCell ref="B134:G134"/>
    <mergeCell ref="A129:P129"/>
    <mergeCell ref="A104:P104"/>
    <mergeCell ref="A162:P162"/>
    <mergeCell ref="B107:G107"/>
    <mergeCell ref="B105:G105"/>
    <mergeCell ref="B115:G115"/>
    <mergeCell ref="B119:G119"/>
    <mergeCell ref="B125:G125"/>
    <mergeCell ref="B130:G130"/>
    <mergeCell ref="B142:G142"/>
    <mergeCell ref="B144:G144"/>
    <mergeCell ref="B146:G146"/>
    <mergeCell ref="B148:G148"/>
    <mergeCell ref="C149:G149"/>
    <mergeCell ref="B150:G150"/>
    <mergeCell ref="B324:G324"/>
    <mergeCell ref="B326:G326"/>
    <mergeCell ref="C163:G163"/>
    <mergeCell ref="A313:P313"/>
    <mergeCell ref="C296:M296"/>
    <mergeCell ref="N296:P296"/>
    <mergeCell ref="B328:G328"/>
    <mergeCell ref="B330:G330"/>
    <mergeCell ref="B218:G218"/>
    <mergeCell ref="A297:P297"/>
    <mergeCell ref="A298:P298"/>
    <mergeCell ref="B299:G299"/>
    <mergeCell ref="A179:P179"/>
    <mergeCell ref="B216:G216"/>
    <mergeCell ref="A215:P215"/>
    <mergeCell ref="B180:G180"/>
    <mergeCell ref="A188:P188"/>
    <mergeCell ref="B189:G189"/>
    <mergeCell ref="A197:P197"/>
    <mergeCell ref="B198:G198"/>
    <mergeCell ref="B207:G207"/>
    <mergeCell ref="A206:P206"/>
    <mergeCell ref="B230:G230"/>
    <mergeCell ref="B248:G248"/>
    <mergeCell ref="B332:G332"/>
    <mergeCell ref="C338:M338"/>
    <mergeCell ref="N338:P338"/>
    <mergeCell ref="C265:M265"/>
    <mergeCell ref="N265:P265"/>
    <mergeCell ref="B270:G270"/>
    <mergeCell ref="B268:G268"/>
    <mergeCell ref="A286:P286"/>
    <mergeCell ref="A287:P287"/>
    <mergeCell ref="B288:G288"/>
    <mergeCell ref="A274:P274"/>
    <mergeCell ref="B275:G275"/>
    <mergeCell ref="B277:G277"/>
    <mergeCell ref="C285:M285"/>
    <mergeCell ref="N285:P285"/>
    <mergeCell ref="B314:G314"/>
    <mergeCell ref="C322:M322"/>
    <mergeCell ref="N322:P322"/>
    <mergeCell ref="B304:G304"/>
    <mergeCell ref="A308:P308"/>
    <mergeCell ref="B309:G309"/>
    <mergeCell ref="A303:P303"/>
    <mergeCell ref="A267:P267"/>
    <mergeCell ref="A266:P266"/>
    <mergeCell ref="A1:P1"/>
    <mergeCell ref="C2:G2"/>
    <mergeCell ref="H2:J2"/>
    <mergeCell ref="C3:D3"/>
    <mergeCell ref="E3:E4"/>
    <mergeCell ref="A2:A4"/>
    <mergeCell ref="B2:B4"/>
    <mergeCell ref="K2:O2"/>
    <mergeCell ref="P2:P4"/>
    <mergeCell ref="F3:F4"/>
    <mergeCell ref="G3:G4"/>
    <mergeCell ref="H3:I3"/>
    <mergeCell ref="J3:J4"/>
    <mergeCell ref="A13:P13"/>
    <mergeCell ref="A8:P8"/>
    <mergeCell ref="A28:P28"/>
    <mergeCell ref="B29:G29"/>
    <mergeCell ref="A33:P33"/>
    <mergeCell ref="A7:P7"/>
    <mergeCell ref="A6:P6"/>
    <mergeCell ref="B34:G34"/>
    <mergeCell ref="B9:G9"/>
    <mergeCell ref="B14:G14"/>
    <mergeCell ref="A18:P18"/>
    <mergeCell ref="B19:G19"/>
    <mergeCell ref="A23:P23"/>
    <mergeCell ref="B24:G24"/>
    <mergeCell ref="A48:P48"/>
    <mergeCell ref="B49:G49"/>
    <mergeCell ref="A53:P53"/>
    <mergeCell ref="B70:G70"/>
    <mergeCell ref="B39:G39"/>
    <mergeCell ref="A43:P43"/>
    <mergeCell ref="B44:G44"/>
    <mergeCell ref="C67:M67"/>
    <mergeCell ref="N67:P67"/>
    <mergeCell ref="A68:P68"/>
    <mergeCell ref="A69:P69"/>
    <mergeCell ref="B54:G54"/>
    <mergeCell ref="A58:P58"/>
    <mergeCell ref="B59:G59"/>
    <mergeCell ref="B136:G136"/>
    <mergeCell ref="B140:G140"/>
    <mergeCell ref="B138:G138"/>
    <mergeCell ref="A165:P165"/>
    <mergeCell ref="B166:G166"/>
    <mergeCell ref="A170:P170"/>
    <mergeCell ref="B171:G171"/>
    <mergeCell ref="B90:G90"/>
    <mergeCell ref="A38:P38"/>
    <mergeCell ref="B82:G82"/>
    <mergeCell ref="B88:G88"/>
    <mergeCell ref="B72:G72"/>
    <mergeCell ref="B74:G74"/>
    <mergeCell ref="B76:G76"/>
    <mergeCell ref="B78:G78"/>
    <mergeCell ref="B80:G80"/>
    <mergeCell ref="B84:G84"/>
    <mergeCell ref="B86:G86"/>
    <mergeCell ref="B92:G92"/>
    <mergeCell ref="B96:G96"/>
    <mergeCell ref="B98:G98"/>
    <mergeCell ref="B109:G109"/>
    <mergeCell ref="C110:G110"/>
    <mergeCell ref="C116:G116"/>
  </mergeCells>
  <pageMargins left="0.78740157480314965" right="0.78740157480314965" top="1.1811023622047245" bottom="0.59055118110236227" header="0.31496062992125984" footer="0.31496062992125984"/>
  <pageSetup paperSize="9" scale="74" fitToHeight="0" orientation="landscape" verticalDpi="0" r:id="rId1"/>
  <rowBreaks count="14" manualBreakCount="14">
    <brk id="17" max="15" man="1"/>
    <brk id="32" max="15" man="1"/>
    <brk id="47" max="15" man="1"/>
    <brk id="66" max="15" man="1"/>
    <brk id="99" max="15" man="1"/>
    <brk id="131" max="15" man="1"/>
    <brk id="164" max="15" man="1"/>
    <brk id="178" max="15" man="1"/>
    <brk id="214" max="15" man="1"/>
    <brk id="265" max="15" man="1"/>
    <brk id="282" max="15" man="1"/>
    <brk id="296" max="15" man="1"/>
    <brk id="312" max="15" man="1"/>
    <brk id="322" max="1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IvanovaEA</cp:lastModifiedBy>
  <cp:lastPrinted>2021-03-03T11:57:07Z</cp:lastPrinted>
  <dcterms:created xsi:type="dcterms:W3CDTF">2020-02-25T10:18:07Z</dcterms:created>
  <dcterms:modified xsi:type="dcterms:W3CDTF">2021-04-30T08:12:47Z</dcterms:modified>
</cp:coreProperties>
</file>