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90" yWindow="3795" windowWidth="10995" windowHeight="4335" tabRatio="820" firstSheet="1" activeTab="1"/>
  </bookViews>
  <sheets>
    <sheet name="31.12.2019-602" sheetId="8" state="hidden" r:id="rId1"/>
    <sheet name="3 прил 13" sheetId="29" r:id="rId2"/>
    <sheet name="Лист1" sheetId="30" r:id="rId3"/>
  </sheets>
  <externalReferences>
    <externalReference r:id="rId4"/>
  </externalReferences>
  <definedNames>
    <definedName name="А1">'31.12.2019-602'!$5:$5</definedName>
    <definedName name="_xlnm.Print_Titles" localSheetId="0">'31.12.2019-602'!$6:$6</definedName>
    <definedName name="_xlnm.Print_Area" localSheetId="1">'3 прил 13'!$A$1:$H$54</definedName>
    <definedName name="_xlnm.Print_Area" localSheetId="0">'31.12.2019-602'!$A$1:$J$21</definedName>
  </definedNames>
  <calcPr calcId="125725"/>
</workbook>
</file>

<file path=xl/calcChain.xml><?xml version="1.0" encoding="utf-8"?>
<calcChain xmlns="http://schemas.openxmlformats.org/spreadsheetml/2006/main">
  <c r="G13" i="29"/>
  <c r="G12"/>
  <c r="G44" l="1"/>
  <c r="G43"/>
  <c r="G42"/>
  <c r="G40"/>
  <c r="G30"/>
  <c r="G39"/>
  <c r="G38"/>
  <c r="G37"/>
  <c r="G36"/>
  <c r="G33"/>
  <c r="G31"/>
  <c r="G28" l="1"/>
  <c r="G29"/>
  <c r="G34"/>
  <c r="G41"/>
  <c r="G27"/>
  <c r="G16" l="1"/>
  <c r="G14" l="1"/>
  <c r="G15"/>
  <c r="G49"/>
  <c r="G25"/>
  <c r="G19"/>
  <c r="G54" l="1"/>
  <c r="G53"/>
  <c r="G52"/>
  <c r="G51"/>
  <c r="G47"/>
  <c r="G46"/>
  <c r="G24"/>
  <c r="G22"/>
  <c r="G23"/>
  <c r="G18"/>
  <c r="G21"/>
  <c r="G20"/>
  <c r="J13" i="8" l="1"/>
  <c r="J14"/>
  <c r="J15"/>
  <c r="F14"/>
  <c r="F13"/>
  <c r="F19"/>
  <c r="J9"/>
  <c r="E9"/>
  <c r="F11"/>
  <c r="D10"/>
  <c r="C10"/>
  <c r="E18"/>
  <c r="E16" s="1"/>
  <c r="C19"/>
  <c r="C18" s="1"/>
  <c r="D19"/>
  <c r="D18" s="1"/>
  <c r="D17" s="1"/>
  <c r="D16" s="1"/>
  <c r="H19" l="1"/>
  <c r="F18"/>
  <c r="F17" s="1"/>
  <c r="F16" s="1"/>
  <c r="G19"/>
  <c r="C17"/>
  <c r="C16" s="1"/>
  <c r="G18"/>
  <c r="G17" l="1"/>
  <c r="H18"/>
  <c r="H17"/>
  <c r="H16"/>
  <c r="G16"/>
  <c r="D11" l="1"/>
  <c r="D9" s="1"/>
  <c r="C11"/>
  <c r="C9" s="1"/>
  <c r="F15" l="1"/>
  <c r="D15"/>
  <c r="C15"/>
  <c r="D14"/>
  <c r="C14"/>
  <c r="D13"/>
  <c r="C13"/>
  <c r="G10"/>
  <c r="D12" l="1"/>
  <c r="E15"/>
  <c r="E12" s="1"/>
  <c r="F12"/>
  <c r="G14"/>
  <c r="C12"/>
  <c r="C8" s="1"/>
  <c r="H11"/>
  <c r="H13"/>
  <c r="H14"/>
  <c r="G13"/>
  <c r="G9"/>
  <c r="G11"/>
  <c r="H15"/>
  <c r="G15" l="1"/>
  <c r="L8"/>
  <c r="C7"/>
  <c r="C20" s="1"/>
  <c r="G12"/>
  <c r="D8"/>
  <c r="D7" s="1"/>
  <c r="D20" s="1"/>
  <c r="H12"/>
  <c r="E8"/>
  <c r="E7" s="1"/>
  <c r="E20" s="1"/>
  <c r="G8" l="1"/>
  <c r="G7" l="1"/>
  <c r="G20"/>
  <c r="F10" l="1"/>
  <c r="F9" l="1"/>
  <c r="H10"/>
  <c r="H9" l="1"/>
  <c r="F8"/>
  <c r="F7" l="1"/>
  <c r="H8"/>
  <c r="F20" l="1"/>
  <c r="H20" s="1"/>
  <c r="H7"/>
</calcChain>
</file>

<file path=xl/comments1.xml><?xml version="1.0" encoding="utf-8"?>
<comments xmlns="http://schemas.openxmlformats.org/spreadsheetml/2006/main">
  <authors>
    <author>Липилина Ольга Сергеевна</author>
  </authors>
  <commentList>
    <comment ref="C6" authorId="0">
      <text>
        <r>
          <rPr>
            <b/>
            <sz val="11"/>
            <color indexed="81"/>
            <rFont val="Tahoma"/>
            <family val="2"/>
            <charset val="204"/>
          </rPr>
          <t>Липилина:</t>
        </r>
        <r>
          <rPr>
            <sz val="11"/>
            <color indexed="81"/>
            <rFont val="Tahoma"/>
            <family val="2"/>
            <charset val="204"/>
          </rPr>
          <t xml:space="preserve">
ПО БЮДЖЕТУ (ЗАКОНУ)</t>
        </r>
      </text>
    </comment>
  </commentList>
</comments>
</file>

<file path=xl/sharedStrings.xml><?xml version="1.0" encoding="utf-8"?>
<sst xmlns="http://schemas.openxmlformats.org/spreadsheetml/2006/main" count="205" uniqueCount="140">
  <si>
    <t>№ п/п</t>
  </si>
  <si>
    <t>Наименование государственной программы Саратовской области (подпрограммы) объекта капитального строительства (объекта недвижимого имущества)</t>
  </si>
  <si>
    <t>Ввод мощности</t>
  </si>
  <si>
    <t>Примечания (информация о ходе строительства объекта, причина неиспользования средств)</t>
  </si>
  <si>
    <t>I.</t>
  </si>
  <si>
    <t>1.</t>
  </si>
  <si>
    <t>1.1.</t>
  </si>
  <si>
    <t>Подпрограмма «Обеспечение жилыми помещениями детей-сирот и детей, оставшихся без попечения родителей», в том числе:</t>
  </si>
  <si>
    <t>1.2.</t>
  </si>
  <si>
    <t>Подпрограмма  «Обеспечение жилыми помещениями отдельных категорий граждан, установленных законодательством Саратовской области» , в том числе:</t>
  </si>
  <si>
    <t>1.2.1</t>
  </si>
  <si>
    <t xml:space="preserve">Предоставление жилых помещений по договорам социального найма гражданам, страдающим тяжелой формой хронических заболеваний </t>
  </si>
  <si>
    <t>1.2.2</t>
  </si>
  <si>
    <t>Предоставление жилых помещений по договорам социального найма реабилитированным лицам</t>
  </si>
  <si>
    <t>II.</t>
  </si>
  <si>
    <t>Строительство объектов, софинансирование которых осуществляется за счет межбюджетных субсидий из федерального бюджета и поступлений от бюджетов внебюджетных фондов - всего, в том числе:</t>
  </si>
  <si>
    <t>ГП СО «Обеспечение населения доступным жильем и развитие жилищно-коммунальной инфраструктуры до 2020 года»</t>
  </si>
  <si>
    <t>Подпрограмма 5 «Обеспечение жилыми помещениями  детей-сирот и детей, оставшихся без попечения родителей»</t>
  </si>
  <si>
    <t>Представление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</si>
  <si>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% выполнения </t>
  </si>
  <si>
    <t>1.2.3</t>
  </si>
  <si>
    <t>Отчет об объемах выполненных работ на объектах капитального строительства и вводе этих объектов в эксплуатацию или приобретении 
недвижимого имущества в рамках реализации областной адресной инвестиционной программы</t>
  </si>
  <si>
    <t>за январь -</t>
  </si>
  <si>
    <t>Открыто лимитов бюджетных обязательств (тыс. рублей)</t>
  </si>
  <si>
    <t>Объем выполненных работ (тыс. рублей)</t>
  </si>
  <si>
    <t>Кассовый расход (тыс. рублей)</t>
  </si>
  <si>
    <t>Государственные программы Саратовской области (финансирование которых осуществлется за счет средств областного бюджета) - всего</t>
  </si>
  <si>
    <t>Предоставление жилых помещений по договорам социального найма многодетным семьям</t>
  </si>
  <si>
    <t>1.1.1</t>
  </si>
  <si>
    <t>1.1.2</t>
  </si>
  <si>
    <t>х</t>
  </si>
  <si>
    <t>2019 года</t>
  </si>
  <si>
    <t>ГП СО «Обеспечение населения доступным жильем и развитие жилищно-коммунальной инфраструктуры»</t>
  </si>
  <si>
    <t>Предоставление жилых помещений детям-сиротам и детям, оставшимся без попечения родителей, лицам из числа детей сирот и детей, оставшихся без попечения родителей, из числа специализированного государствен-ного жилищного фонда по договорам найма специализированных жилых помещений</t>
  </si>
  <si>
    <t>Бюджетные ассигнования на 2019 год (тыс. рублей)</t>
  </si>
  <si>
    <t>октябрь</t>
  </si>
  <si>
    <t xml:space="preserve">% финансиро-вания </t>
  </si>
  <si>
    <t>Главный распорядитель средств областного бюджета: Министерство строительства и жилищно-коммунального хозяйства Саратовской области</t>
  </si>
  <si>
    <t>ВСЕГО по ОБ и ФБ:</t>
  </si>
  <si>
    <t>(по состоянию на 30.11.2019 г.)</t>
  </si>
  <si>
    <t xml:space="preserve">
</t>
  </si>
  <si>
    <t>Сведения</t>
  </si>
  <si>
    <t>степень выполнения, процентов</t>
  </si>
  <si>
    <t xml:space="preserve">Примечание (причины невыполнения целевых показателей, недостижения ожидаемых результатов)
</t>
  </si>
  <si>
    <t>плановое значение</t>
  </si>
  <si>
    <t>фактическое значение</t>
  </si>
  <si>
    <t>Подпрограмма 2«Развитие и обеспечение сохранности сети автомобильных дорог Саратовской области»</t>
  </si>
  <si>
    <t>Подпрограмма 3 «Повышение безопасности дорожного движения в Саратовской области»</t>
  </si>
  <si>
    <t>Подпрограмма 4 «Внедрение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Саратовской области»</t>
  </si>
  <si>
    <t>Подпрограмма 5 «Развитие рынка газового моторного топлива в Саратовской области»</t>
  </si>
  <si>
    <t>Подпрограмма 1 "Модернизация и развитие транспортного комплекса Саратовской области"</t>
  </si>
  <si>
    <t xml:space="preserve">Приложение № 15                                                                                                                                                        к Правилам разработки, реализации и оценки эффективности отдельных государственных программ Саратовской области
</t>
  </si>
  <si>
    <t>о достижении значений показателей пилотной государственной программы государственной программы Саратовской области "Развитие транспортной системы"</t>
  </si>
  <si>
    <t xml:space="preserve">Значения показателей государственной программы, подпрограммы государственной программы
</t>
  </si>
  <si>
    <t>год, предшествующий отчетному</t>
  </si>
  <si>
    <t>Единица измерения</t>
  </si>
  <si>
    <t>млн. рублей</t>
  </si>
  <si>
    <t>Государственная программа "Развитие транспортной системы"</t>
  </si>
  <si>
    <t xml:space="preserve">Показатель (наименование)
</t>
  </si>
  <si>
    <t>Увеличение объемов транспортных услуг</t>
  </si>
  <si>
    <t>2.</t>
  </si>
  <si>
    <t>3.</t>
  </si>
  <si>
    <t>4.</t>
  </si>
  <si>
    <t>5.</t>
  </si>
  <si>
    <t>единиц</t>
  </si>
  <si>
    <t>Количество рейсов, выполняемых по субсидируемым социально ориентированным маршрутам речного транспорта, осуществляющим перевозки пассажиров</t>
  </si>
  <si>
    <t>Количество рейсов, выполняемых по субсидируемым социально ориентированным маршрутам автомобильного транспорта, осуществляющим перевозки пассажиров</t>
  </si>
  <si>
    <t>1.4.</t>
  </si>
  <si>
    <t>1.3.</t>
  </si>
  <si>
    <t>Количество рейсов, выполняемых по субсидируемым социально ориентированным маршрутам железнодорожного транспорта, осуществляющим перевозки пассажиров</t>
  </si>
  <si>
    <t>Количество пассажиров, перевозимых по территории области всеми видами пассажирского транспорта</t>
  </si>
  <si>
    <t>млн. чел.</t>
  </si>
  <si>
    <t>Уровень технической обеспеченности информационных систем и оборудования министерства транспорта и дорожного хозяйства области</t>
  </si>
  <si>
    <t>процентов</t>
  </si>
  <si>
    <t>1.5.</t>
  </si>
  <si>
    <t>1.6.</t>
  </si>
  <si>
    <t>Количество приобретаемых пассажирских автотранспортных средств организациями и предприятиями области</t>
  </si>
  <si>
    <t>1.8.</t>
  </si>
  <si>
    <t>Количество рейсов, выполняемых по субсидируемым маршрутам воздушного транспорта, осуществляющим перевозки пассажиров</t>
  </si>
  <si>
    <t>Доля протяженности автомобильных дорог общего пользования регионального или межмуниципального значения, соответствующая нормативным требованиям к транспортно-эксплуатационному состоянию, на 31 декабря отчетного года</t>
  </si>
  <si>
    <t>Сокращение социального риска (число лиц, погибших в дорожно-транспортных происшествиях, на 100 тыс. населения)</t>
  </si>
  <si>
    <t>Доля всех видов транспортных средств, осуществляющих перевозки пассажиров на территории области, подключенных к региональному навигационно-информационному центру Саратовской области, (ежегодно)</t>
  </si>
  <si>
    <t>Объем реализации природного газа в качестве моторного топлива (ежегодно)</t>
  </si>
  <si>
    <t>тыс. куб. м/год</t>
  </si>
  <si>
    <t>1.9.</t>
  </si>
  <si>
    <t>Повышение коэффициента выпуска подвижного состава городского наземного электрического транспорта (ежегодно)</t>
  </si>
  <si>
    <t>тыс. шт.</t>
  </si>
  <si>
    <t>чел.</t>
  </si>
  <si>
    <t>Снижение количества лиц, погибших в результате дорожно-транспортных происшествий</t>
  </si>
  <si>
    <t>Количество выносимых постановлений об административных правонарушениях, выявленных при помощи автоматизированной системы фотовидеофиксации нарушений правил дорожного движения</t>
  </si>
  <si>
    <t>Сокращение времени прибытия служб экстренного реагирования на территории Саратовской области, оборудованных системой ГЛОНАСС к месту происшествия</t>
  </si>
  <si>
    <t>мин.</t>
  </si>
  <si>
    <t>4.1.</t>
  </si>
  <si>
    <t>3.2.</t>
  </si>
  <si>
    <t>3.1.</t>
  </si>
  <si>
    <t>5.1.</t>
  </si>
  <si>
    <t>5.2.</t>
  </si>
  <si>
    <t>5.3.</t>
  </si>
  <si>
    <t>5.4.</t>
  </si>
  <si>
    <t>Доля пассажирских автотранспортных средств, использующих компримированный природный газ в качестве газомоторного топлива</t>
  </si>
  <si>
    <t>Количество газозаправочных станций, реализующих в качестве топлива компримированный природный газ</t>
  </si>
  <si>
    <t>шт.</t>
  </si>
  <si>
    <t>Доля коммунальной техники, переведенной на газомоторное топливо</t>
  </si>
  <si>
    <t>Количество автотранспортных средств, переведенных на газомоторное топливо</t>
  </si>
  <si>
    <t>Сокращение количества правонарушений ПДД</t>
  </si>
  <si>
    <t>2.1.</t>
  </si>
  <si>
    <t>Доля уникальных искусственных сооружений, находящихся в предаварийном (аварийном) состоянии</t>
  </si>
  <si>
    <t>Доля протяженности автомобильных дорог общего пользования регионального или межмуниципального, а также местного значения, соответствующих нормативным требованиям к транспортно-эксплуатационным показателям</t>
  </si>
  <si>
    <t>км</t>
  </si>
  <si>
    <t>пог.м</t>
  </si>
  <si>
    <t xml:space="preserve"> Количество размещенных автоматических пунктов весогабаритного контроля транспортных средств на автомобильных дорогах регионального или межмуниципального значения (нарастающим итогом) </t>
  </si>
  <si>
    <t>Количество мест концентрации дорожно-транспортных происшествий (аварийно-опасных участков) на дорожной сети Саратовской области</t>
  </si>
  <si>
    <t>2.2.</t>
  </si>
  <si>
    <t>Доля протяженности дорожной сети городской агломерации, соответствующая нормативным требованиям к их транспортно-эксплуатационному состоянию</t>
  </si>
  <si>
    <t>Объемы ввода в эксплуатацию после строительства и реконструкции автомобильных дорог общего пользования регионального, межмуниципального и местного значения, в том числе:</t>
  </si>
  <si>
    <t>автомобильных дорог общего пользования регионального, межмуниципального значения</t>
  </si>
  <si>
    <t>автомобильных дорог общего пользования местного значения</t>
  </si>
  <si>
    <t>Прирост протяженности сети автомобильных дорог общего пользования регионального, межмуниципального и местного значения на территории Саратовской области в результате строительства новых автомобильных дорог, в том числе:</t>
  </si>
  <si>
    <t>сети автомобильных дорог общего пользования регионального, межмуниципального значения</t>
  </si>
  <si>
    <t>сети автомобильных дорог общего пользования местного значения</t>
  </si>
  <si>
    <t xml:space="preserve">Прирост протяженности автомобильных дорог общего пользования регионального, межмуниципального и местного значения на территории Саратовской области, соответствующих нормативным требованиям к транспортно-эксплуатационным показателям, 
в результате капитального ремонта и ремонта автомобильных дорог, в том числе:
</t>
  </si>
  <si>
    <t xml:space="preserve">за  2021 год </t>
  </si>
  <si>
    <t xml:space="preserve">Доля отечественного оборудования (товаров, работ, услуг) в общем объеме закупок
</t>
  </si>
  <si>
    <t xml:space="preserve">Протяженность автомобильных дорог общего пользования местного значения на территории муниципальных районов области
</t>
  </si>
  <si>
    <t xml:space="preserve">Протяженность уникальных искусственных сооружений, капитальный ремонт (ремонт) которых завершен (ежегодно)
</t>
  </si>
  <si>
    <t xml:space="preserve">
Количество уникальных искусственных сооружений, капитальный ремонт (ремонт) которых завершен (ежегодно)
</t>
  </si>
  <si>
    <t>Точная информация о количестве мест концентрации ДТП будет получена в июне 2022 года в соответствии с Федеральным законом от 10.12.1995 №196-ФЗ  "О безопасности дорожного движения"</t>
  </si>
  <si>
    <t>1.Строительство объездной автомобильной дороги (на участке от кольцевой развязки ул. Нестерова с ул. Колотилова до автодороги «Самара - Пугачев - Энгельс - Волгоград» (1,9 км); 2.Строительство автодороги по ул. им. Гришаева в г.Саратове (0,4 км); 3. Строительство автомобильной дороги на ул.Братьев Захаровых в г.Балаково (0,792 км).</t>
  </si>
  <si>
    <t>Невыполнение показателя связано с отменой курсирования пригородных поездов на участке Аткарск-Лысые Горы Калиниск в связи с производсом работ по капитальному ремонту пути отменены пригородные поезда на следующие даты      30 — 31 июля, 01 – 14 августа — № 6552 Аткарск — Лысые Горы, 
31 июля, 01 – 15 августа — № 6551 Лысые Горы – Аткарск, 
02, 04, 06, 08, 10, 12, 14 августа — № 6556 сообщением Аткарск – Калининск Сар., ;
02, 04, 06, 08, 10, 12, 14 августа — № 6555 Калининск Сар. — Аткарск</t>
  </si>
  <si>
    <t>Снижение транспортной активности  в связи с влиянием эпидимилогической ситуации связанной с "COVID-19"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</si>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</sst>
</file>

<file path=xl/styles.xml><?xml version="1.0" encoding="utf-8"?>
<styleSheet xmlns="http://schemas.openxmlformats.org/spreadsheetml/2006/main">
  <numFmts count="5">
    <numFmt numFmtId="164" formatCode="_-* #,##0.00\ &quot;₽&quot;_-;\-* #,##0.00\ &quot;₽&quot;_-;_-* &quot;-&quot;??\ &quot;₽&quot;_-;_-@_-"/>
    <numFmt numFmtId="165" formatCode="#,##0.0"/>
    <numFmt numFmtId="166" formatCode="0.0%"/>
    <numFmt numFmtId="167" formatCode="_-* #,##0.00_-;\-* #,##0.00_-;_-* &quot;-&quot;??_-;_-@_-"/>
    <numFmt numFmtId="168" formatCode="0.0"/>
  </numFmts>
  <fonts count="24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5" fillId="0" borderId="0"/>
    <xf numFmtId="0" fontId="19" fillId="0" borderId="0"/>
    <xf numFmtId="0" fontId="8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0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12" applyFont="1" applyFill="1" applyAlignment="1">
      <alignment horizontal="center" vertical="center" wrapText="1"/>
    </xf>
    <xf numFmtId="0" fontId="1" fillId="0" borderId="1" xfId="12" applyFont="1" applyFill="1" applyBorder="1" applyAlignment="1">
      <alignment horizontal="left" vertical="center" wrapText="1"/>
    </xf>
    <xf numFmtId="165" fontId="12" fillId="0" borderId="1" xfId="12" applyNumberFormat="1" applyFont="1" applyFill="1" applyBorder="1" applyAlignment="1">
      <alignment horizontal="right" vertical="center"/>
    </xf>
    <xf numFmtId="0" fontId="14" fillId="0" borderId="1" xfId="12" applyFont="1" applyFill="1" applyBorder="1" applyAlignment="1">
      <alignment wrapText="1"/>
    </xf>
    <xf numFmtId="49" fontId="1" fillId="0" borderId="1" xfId="12" applyNumberFormat="1" applyFont="1" applyFill="1" applyBorder="1" applyAlignment="1">
      <alignment horizontal="center" vertical="center"/>
    </xf>
    <xf numFmtId="0" fontId="15" fillId="0" borderId="1" xfId="12" applyFont="1" applyFill="1" applyBorder="1" applyAlignment="1">
      <alignment horizontal="left" vertical="center" wrapText="1"/>
    </xf>
    <xf numFmtId="0" fontId="1" fillId="0" borderId="1" xfId="12" applyFont="1" applyFill="1" applyBorder="1" applyAlignment="1">
      <alignment vertical="top" wrapText="1"/>
    </xf>
    <xf numFmtId="10" fontId="11" fillId="0" borderId="1" xfId="12" applyNumberFormat="1" applyFont="1" applyFill="1" applyBorder="1" applyAlignment="1">
      <alignment horizontal="right" vertical="center"/>
    </xf>
    <xf numFmtId="0" fontId="2" fillId="0" borderId="1" xfId="12" applyFont="1" applyFill="1" applyBorder="1" applyAlignment="1">
      <alignment horizontal="center" vertical="center" wrapText="1"/>
    </xf>
    <xf numFmtId="0" fontId="9" fillId="0" borderId="0" xfId="12" applyFont="1" applyFill="1" applyBorder="1" applyAlignment="1" applyProtection="1">
      <alignment horizontal="right" vertical="center" wrapText="1"/>
      <protection locked="0"/>
    </xf>
    <xf numFmtId="0" fontId="9" fillId="0" borderId="0" xfId="12" applyFont="1" applyFill="1" applyBorder="1" applyAlignment="1" applyProtection="1">
      <alignment vertical="center" wrapText="1"/>
      <protection locked="0"/>
    </xf>
    <xf numFmtId="0" fontId="2" fillId="0" borderId="3" xfId="12" applyFont="1" applyFill="1" applyBorder="1" applyAlignment="1">
      <alignment horizontal="center" vertical="center" wrapText="1"/>
    </xf>
    <xf numFmtId="49" fontId="9" fillId="0" borderId="0" xfId="12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12" applyNumberFormat="1" applyFont="1" applyFill="1" applyBorder="1" applyAlignment="1" applyProtection="1">
      <alignment vertical="center" wrapText="1"/>
      <protection locked="0"/>
    </xf>
    <xf numFmtId="49" fontId="1" fillId="0" borderId="2" xfId="12" applyNumberFormat="1" applyFont="1" applyFill="1" applyBorder="1" applyAlignment="1">
      <alignment horizontal="center" vertical="justify" wrapText="1"/>
    </xf>
    <xf numFmtId="49" fontId="2" fillId="0" borderId="3" xfId="12" applyNumberFormat="1" applyFont="1" applyFill="1" applyBorder="1" applyAlignment="1">
      <alignment vertical="center" wrapText="1"/>
    </xf>
    <xf numFmtId="49" fontId="1" fillId="0" borderId="1" xfId="12" applyNumberFormat="1" applyFont="1" applyFill="1" applyBorder="1" applyAlignment="1">
      <alignment horizontal="center" vertical="center" wrapText="1"/>
    </xf>
    <xf numFmtId="0" fontId="3" fillId="0" borderId="1" xfId="12" applyFont="1" applyFill="1" applyBorder="1" applyAlignment="1">
      <alignment horizontal="right" vertical="center"/>
    </xf>
    <xf numFmtId="0" fontId="3" fillId="0" borderId="0" xfId="12" applyFont="1" applyFill="1"/>
    <xf numFmtId="4" fontId="3" fillId="0" borderId="1" xfId="12" applyNumberFormat="1" applyFont="1" applyFill="1" applyBorder="1" applyProtection="1">
      <protection locked="0"/>
    </xf>
    <xf numFmtId="4" fontId="3" fillId="0" borderId="1" xfId="12" applyNumberFormat="1" applyFont="1" applyFill="1" applyBorder="1" applyAlignment="1">
      <alignment horizontal="right" vertical="center"/>
    </xf>
    <xf numFmtId="49" fontId="3" fillId="0" borderId="0" xfId="12" applyNumberFormat="1" applyFont="1" applyFill="1"/>
    <xf numFmtId="0" fontId="3" fillId="0" borderId="1" xfId="13" applyFont="1" applyFill="1" applyBorder="1" applyProtection="1">
      <protection locked="0"/>
    </xf>
    <xf numFmtId="165" fontId="12" fillId="0" borderId="1" xfId="12" applyNumberFormat="1" applyFont="1" applyFill="1" applyBorder="1" applyAlignment="1">
      <alignment horizontal="right" vertical="center" wrapText="1"/>
    </xf>
    <xf numFmtId="165" fontId="13" fillId="0" borderId="1" xfId="12" applyNumberFormat="1" applyFont="1" applyFill="1" applyBorder="1" applyAlignment="1">
      <alignment horizontal="right" vertical="center"/>
    </xf>
    <xf numFmtId="165" fontId="13" fillId="0" borderId="1" xfId="12" applyNumberFormat="1" applyFont="1" applyFill="1" applyBorder="1" applyAlignment="1">
      <alignment horizontal="right" vertical="center" wrapText="1"/>
    </xf>
    <xf numFmtId="165" fontId="2" fillId="0" borderId="1" xfId="12" applyNumberFormat="1" applyFont="1" applyFill="1" applyBorder="1" applyAlignment="1">
      <alignment vertical="center" wrapText="1"/>
    </xf>
    <xf numFmtId="165" fontId="3" fillId="0" borderId="0" xfId="12" applyNumberFormat="1" applyFont="1" applyFill="1"/>
    <xf numFmtId="0" fontId="9" fillId="2" borderId="0" xfId="12" applyFont="1" applyFill="1" applyBorder="1" applyAlignment="1" applyProtection="1">
      <alignment horizontal="center" vertical="center" wrapText="1"/>
      <protection locked="0"/>
    </xf>
    <xf numFmtId="0" fontId="9" fillId="0" borderId="0" xfId="12" applyFont="1" applyFill="1" applyBorder="1" applyAlignment="1" applyProtection="1">
      <alignment horizontal="center" vertical="center" wrapText="1"/>
      <protection locked="0"/>
    </xf>
    <xf numFmtId="0" fontId="9" fillId="0" borderId="0" xfId="12" applyFont="1" applyFill="1" applyBorder="1" applyAlignment="1">
      <alignment horizontal="center" vertical="center" wrapText="1"/>
    </xf>
    <xf numFmtId="165" fontId="13" fillId="0" borderId="1" xfId="12" applyNumberFormat="1" applyFont="1" applyFill="1" applyBorder="1" applyAlignment="1" applyProtection="1">
      <alignment horizontal="right" vertical="center"/>
      <protection locked="0"/>
    </xf>
    <xf numFmtId="165" fontId="13" fillId="0" borderId="1" xfId="12" applyNumberFormat="1" applyFont="1" applyFill="1" applyBorder="1" applyAlignment="1" applyProtection="1">
      <alignment horizontal="right" vertical="center" wrapText="1"/>
      <protection locked="0"/>
    </xf>
    <xf numFmtId="4" fontId="3" fillId="0" borderId="1" xfId="13" applyNumberFormat="1" applyFont="1" applyFill="1" applyBorder="1" applyAlignment="1" applyProtection="1">
      <alignment vertical="top" wrapText="1"/>
      <protection locked="0"/>
    </xf>
    <xf numFmtId="10" fontId="11" fillId="3" borderId="1" xfId="12" applyNumberFormat="1" applyFont="1" applyFill="1" applyBorder="1" applyAlignment="1">
      <alignment horizontal="right" vertical="center"/>
    </xf>
    <xf numFmtId="0" fontId="3" fillId="3" borderId="1" xfId="12" applyFont="1" applyFill="1" applyBorder="1" applyAlignment="1">
      <alignment horizontal="right" vertical="center"/>
    </xf>
    <xf numFmtId="49" fontId="10" fillId="3" borderId="1" xfId="12" applyNumberFormat="1" applyFont="1" applyFill="1" applyBorder="1" applyAlignment="1">
      <alignment horizontal="center" vertical="center" wrapText="1"/>
    </xf>
    <xf numFmtId="0" fontId="10" fillId="3" borderId="0" xfId="12" applyFont="1" applyFill="1" applyAlignment="1">
      <alignment horizontal="left" vertical="center" wrapText="1"/>
    </xf>
    <xf numFmtId="165" fontId="11" fillId="3" borderId="1" xfId="12" applyNumberFormat="1" applyFont="1" applyFill="1" applyBorder="1" applyAlignment="1">
      <alignment horizontal="right" vertical="center"/>
    </xf>
    <xf numFmtId="0" fontId="3" fillId="3" borderId="1" xfId="12" applyFont="1" applyFill="1" applyBorder="1" applyAlignment="1" applyProtection="1">
      <alignment wrapText="1"/>
      <protection locked="0"/>
    </xf>
    <xf numFmtId="0" fontId="3" fillId="0" borderId="0" xfId="12" applyFont="1" applyFill="1" applyAlignment="1">
      <alignment wrapText="1"/>
    </xf>
    <xf numFmtId="0" fontId="3" fillId="0" borderId="1" xfId="12" applyFont="1" applyFill="1" applyBorder="1"/>
    <xf numFmtId="0" fontId="3" fillId="0" borderId="1" xfId="12" applyFont="1" applyFill="1" applyBorder="1" applyAlignment="1">
      <alignment wrapText="1"/>
    </xf>
    <xf numFmtId="0" fontId="2" fillId="0" borderId="1" xfId="12" applyFont="1" applyFill="1" applyBorder="1" applyAlignment="1">
      <alignment vertical="top" wrapText="1"/>
    </xf>
    <xf numFmtId="0" fontId="4" fillId="0" borderId="1" xfId="12" applyFont="1" applyFill="1" applyBorder="1"/>
    <xf numFmtId="49" fontId="1" fillId="3" borderId="1" xfId="12" applyNumberFormat="1" applyFont="1" applyFill="1" applyBorder="1" applyAlignment="1">
      <alignment horizontal="center" vertical="center"/>
    </xf>
    <xf numFmtId="0" fontId="1" fillId="0" borderId="1" xfId="12" applyFont="1" applyFill="1" applyBorder="1" applyAlignment="1">
      <alignment vertical="top"/>
    </xf>
    <xf numFmtId="0" fontId="1" fillId="3" borderId="1" xfId="12" applyFont="1" applyFill="1" applyBorder="1" applyAlignment="1">
      <alignment vertical="top" wrapText="1"/>
    </xf>
    <xf numFmtId="165" fontId="12" fillId="3" borderId="1" xfId="12" applyNumberFormat="1" applyFont="1" applyFill="1" applyBorder="1" applyAlignment="1">
      <alignment horizontal="right" vertical="center" wrapText="1"/>
    </xf>
    <xf numFmtId="0" fontId="4" fillId="3" borderId="1" xfId="12" applyFont="1" applyFill="1" applyBorder="1"/>
    <xf numFmtId="166" fontId="13" fillId="0" borderId="1" xfId="12" applyNumberFormat="1" applyFont="1" applyFill="1" applyBorder="1" applyAlignment="1">
      <alignment horizontal="right" vertical="center" wrapText="1"/>
    </xf>
    <xf numFmtId="166" fontId="12" fillId="0" borderId="1" xfId="12" applyNumberFormat="1" applyFont="1" applyFill="1" applyBorder="1" applyAlignment="1">
      <alignment horizontal="right" vertical="center" wrapText="1"/>
    </xf>
    <xf numFmtId="166" fontId="12" fillId="3" borderId="1" xfId="12" applyNumberFormat="1" applyFont="1" applyFill="1" applyBorder="1" applyAlignment="1">
      <alignment horizontal="right" vertical="center" wrapText="1"/>
    </xf>
    <xf numFmtId="10" fontId="13" fillId="0" borderId="1" xfId="12" applyNumberFormat="1" applyFont="1" applyFill="1" applyBorder="1" applyAlignment="1">
      <alignment horizontal="right" vertical="center"/>
    </xf>
    <xf numFmtId="4" fontId="3" fillId="0" borderId="3" xfId="13" applyNumberFormat="1" applyFont="1" applyFill="1" applyBorder="1" applyAlignment="1" applyProtection="1">
      <alignment vertical="center" wrapText="1"/>
      <protection locked="0"/>
    </xf>
    <xf numFmtId="4" fontId="3" fillId="0" borderId="5" xfId="13" applyNumberFormat="1" applyFont="1" applyFill="1" applyBorder="1" applyAlignment="1" applyProtection="1">
      <alignment vertical="center" wrapText="1"/>
      <protection locked="0"/>
    </xf>
    <xf numFmtId="4" fontId="3" fillId="0" borderId="1" xfId="13" applyNumberFormat="1" applyFont="1" applyFill="1" applyBorder="1" applyAlignment="1" applyProtection="1">
      <alignment vertical="center" wrapText="1"/>
      <protection locked="0"/>
    </xf>
    <xf numFmtId="0" fontId="14" fillId="0" borderId="1" xfId="12" applyFont="1" applyFill="1" applyBorder="1" applyAlignment="1">
      <alignment horizontal="left" vertical="center" wrapText="1"/>
    </xf>
    <xf numFmtId="0" fontId="15" fillId="0" borderId="1" xfId="12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168" fontId="3" fillId="4" borderId="1" xfId="0" applyNumberFormat="1" applyFont="1" applyFill="1" applyBorder="1" applyAlignment="1">
      <alignment horizontal="center" vertical="center" wrapText="1"/>
    </xf>
    <xf numFmtId="0" fontId="22" fillId="4" borderId="0" xfId="0" applyFont="1" applyFill="1"/>
    <xf numFmtId="49" fontId="22" fillId="4" borderId="0" xfId="0" applyNumberFormat="1" applyFont="1" applyFill="1"/>
    <xf numFmtId="0" fontId="22" fillId="4" borderId="0" xfId="0" applyFont="1" applyFill="1" applyAlignment="1">
      <alignment wrapText="1"/>
    </xf>
    <xf numFmtId="0" fontId="2" fillId="4" borderId="0" xfId="0" applyFont="1" applyFill="1" applyAlignment="1">
      <alignment vertical="top" wrapText="1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vertical="center" wrapText="1"/>
    </xf>
    <xf numFmtId="0" fontId="23" fillId="4" borderId="0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49" fontId="3" fillId="4" borderId="1" xfId="29" applyNumberFormat="1" applyFont="1" applyFill="1" applyBorder="1" applyAlignment="1">
      <alignment horizontal="center" vertical="center"/>
    </xf>
    <xf numFmtId="164" fontId="3" fillId="4" borderId="1" xfId="29" applyFont="1" applyFill="1" applyBorder="1" applyAlignment="1">
      <alignment horizontal="center" vertical="center" wrapText="1"/>
    </xf>
    <xf numFmtId="165" fontId="3" fillId="4" borderId="1" xfId="29" applyNumberFormat="1" applyFont="1" applyFill="1" applyBorder="1" applyAlignment="1">
      <alignment horizontal="center" vertical="center" wrapText="1"/>
    </xf>
    <xf numFmtId="164" fontId="3" fillId="4" borderId="0" xfId="29" applyFont="1" applyFill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4" borderId="1" xfId="29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4" borderId="6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9" fillId="0" borderId="0" xfId="12" applyFont="1" applyFill="1" applyBorder="1" applyAlignment="1" applyProtection="1">
      <alignment horizontal="center" vertical="center" wrapText="1"/>
      <protection locked="0"/>
    </xf>
    <xf numFmtId="0" fontId="9" fillId="0" borderId="0" xfId="12" applyFont="1" applyFill="1" applyBorder="1" applyAlignment="1">
      <alignment horizontal="center" vertical="center" wrapText="1"/>
    </xf>
    <xf numFmtId="0" fontId="1" fillId="0" borderId="2" xfId="12" applyFont="1" applyFill="1" applyBorder="1" applyAlignment="1">
      <alignment horizontal="right" vertical="center" wrapText="1"/>
    </xf>
    <xf numFmtId="0" fontId="21" fillId="2" borderId="0" xfId="12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right" vertical="top" wrapText="1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top" wrapText="1"/>
    </xf>
    <xf numFmtId="49" fontId="4" fillId="4" borderId="3" xfId="0" applyNumberFormat="1" applyFont="1" applyFill="1" applyBorder="1" applyAlignment="1">
      <alignment horizontal="center" vertical="center" wrapText="1"/>
    </xf>
    <xf numFmtId="49" fontId="4" fillId="4" borderId="6" xfId="0" applyNumberFormat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 vertical="center" wrapText="1"/>
    </xf>
  </cellXfs>
  <cellStyles count="30">
    <cellStyle name="Excel Built-in Normal" xfId="1"/>
    <cellStyle name="Денежный" xfId="29" builtinId="4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6"/>
    <cellStyle name="Обычный 15" xfId="7"/>
    <cellStyle name="Обычный 15 2" xfId="8"/>
    <cellStyle name="Обычный 16" xfId="9"/>
    <cellStyle name="Обычный 2" xfId="10"/>
    <cellStyle name="Обычный 2 2" xfId="19"/>
    <cellStyle name="Обычный 2 3" xfId="20"/>
    <cellStyle name="Обычный 2 4" xfId="21"/>
    <cellStyle name="Обычный 2 5" xfId="22"/>
    <cellStyle name="Обычный 2 5 2" xfId="23"/>
    <cellStyle name="Обычный 2 6" xfId="24"/>
    <cellStyle name="Обычный 2 6 2" xfId="25"/>
    <cellStyle name="Обычный 2 7" xfId="26"/>
    <cellStyle name="Обычный 2 8" xfId="27"/>
    <cellStyle name="Обычный 3" xfId="11"/>
    <cellStyle name="Обычный 4" xfId="12"/>
    <cellStyle name="Обычный 4 2" xfId="13"/>
    <cellStyle name="Обычный 5" xfId="14"/>
    <cellStyle name="Обычный 6" xfId="15"/>
    <cellStyle name="Обычный 7" xfId="16"/>
    <cellStyle name="Обычный 8" xfId="17"/>
    <cellStyle name="Обычный 9" xfId="18"/>
    <cellStyle name="Финансовый 2" xfId="28"/>
  </cellStyles>
  <dxfs count="0"/>
  <tableStyles count="0" defaultTableStyle="TableStyleMedium2" defaultPivotStyle="PivotStyleLight16"/>
  <colors>
    <mruColors>
      <color rgb="FFCCFF99"/>
      <color rgb="FFCCFFFF"/>
      <color rgb="FF66FFFF"/>
      <color rgb="FFFF3300"/>
      <color rgb="FF99FF99"/>
      <color rgb="FFA7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rovanv/AppData/Local/Microsoft/Windows/Temporary%20Internet%20Files/Content.Outlook/2815F13O/&#1054;&#1058;&#1063;&#1045;&#1058;-&#1087;&#1086;-&#1043;&#1055;_&#1047;&#1040;%2010%20&#1084;&#1077;&#1089;.%20(11.11.2019)%20602%20&#1089;%20&#1059;&#1050;&#1057;&#1086;&#108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.10.2019-378"/>
      <sheetName val="31.10.2019-602"/>
      <sheetName val="31.12.2019-378"/>
    </sheetNames>
    <sheetDataSet>
      <sheetData sheetId="0" refreshError="1">
        <row r="122">
          <cell r="D122">
            <v>169265.4</v>
          </cell>
          <cell r="E122">
            <v>169265.4</v>
          </cell>
        </row>
        <row r="145">
          <cell r="D145">
            <v>106100</v>
          </cell>
          <cell r="E145">
            <v>106100</v>
          </cell>
        </row>
        <row r="155">
          <cell r="D155">
            <v>57600</v>
          </cell>
          <cell r="E155">
            <v>57600</v>
          </cell>
        </row>
        <row r="160">
          <cell r="D160">
            <v>2070</v>
          </cell>
          <cell r="E160">
            <v>2070</v>
          </cell>
          <cell r="F160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L21"/>
  <sheetViews>
    <sheetView view="pageBreakPreview" topLeftCell="A4" zoomScale="70" zoomScaleNormal="90" zoomScaleSheetLayoutView="70" workbookViewId="0">
      <pane xSplit="2" ySplit="3" topLeftCell="C16" activePane="bottomRight" state="frozen"/>
      <selection activeCell="A4" sqref="A4"/>
      <selection pane="topRight" activeCell="C4" sqref="C4"/>
      <selection pane="bottomLeft" activeCell="A7" sqref="A7"/>
      <selection pane="bottomRight" activeCell="H11" sqref="H11"/>
    </sheetView>
  </sheetViews>
  <sheetFormatPr defaultColWidth="9.140625" defaultRowHeight="21" customHeight="1"/>
  <cols>
    <col min="1" max="1" width="7.28515625" style="22" customWidth="1"/>
    <col min="2" max="2" width="50" style="19" customWidth="1"/>
    <col min="3" max="3" width="18.7109375" style="19" customWidth="1"/>
    <col min="4" max="4" width="20" style="19" customWidth="1"/>
    <col min="5" max="5" width="16.28515625" style="19" customWidth="1"/>
    <col min="6" max="6" width="15.7109375" style="19" customWidth="1"/>
    <col min="7" max="8" width="14.42578125" style="19" customWidth="1"/>
    <col min="9" max="9" width="12.5703125" style="19" customWidth="1"/>
    <col min="10" max="10" width="83.42578125" style="19" customWidth="1"/>
    <col min="11" max="11" width="3.85546875" style="19" customWidth="1"/>
    <col min="12" max="12" width="12.5703125" style="19" customWidth="1"/>
    <col min="13" max="16" width="9.140625" style="19"/>
    <col min="17" max="17" width="14.42578125" style="19" customWidth="1"/>
    <col min="18" max="18" width="9.5703125" style="19" customWidth="1"/>
    <col min="19" max="19" width="17.7109375" style="19" customWidth="1"/>
    <col min="20" max="16384" width="9.140625" style="19"/>
  </cols>
  <sheetData>
    <row r="1" spans="1:12" s="1" customFormat="1" ht="28.5" customHeight="1">
      <c r="A1" s="84" t="s">
        <v>21</v>
      </c>
      <c r="B1" s="84"/>
      <c r="C1" s="84"/>
      <c r="D1" s="84"/>
      <c r="E1" s="84"/>
      <c r="F1" s="84"/>
      <c r="G1" s="84"/>
      <c r="H1" s="84"/>
      <c r="I1" s="84"/>
      <c r="J1" s="84"/>
    </row>
    <row r="2" spans="1:12" s="1" customFormat="1" ht="21" customHeight="1">
      <c r="A2" s="13"/>
      <c r="B2" s="30"/>
      <c r="C2" s="30"/>
      <c r="D2" s="10" t="s">
        <v>22</v>
      </c>
      <c r="E2" s="29" t="s">
        <v>35</v>
      </c>
      <c r="F2" s="30" t="s">
        <v>31</v>
      </c>
      <c r="G2" s="30"/>
      <c r="H2" s="30"/>
      <c r="I2" s="30"/>
      <c r="J2" s="30"/>
    </row>
    <row r="3" spans="1:12" s="1" customFormat="1" ht="21" customHeight="1">
      <c r="A3" s="14"/>
      <c r="B3" s="11"/>
      <c r="C3" s="11"/>
      <c r="D3" s="87" t="s">
        <v>39</v>
      </c>
      <c r="E3" s="87"/>
      <c r="F3" s="87"/>
      <c r="G3" s="11"/>
      <c r="H3" s="11"/>
      <c r="I3" s="11"/>
      <c r="J3" s="11"/>
    </row>
    <row r="4" spans="1:12" s="1" customFormat="1" ht="21" customHeight="1">
      <c r="A4" s="85" t="s">
        <v>37</v>
      </c>
      <c r="B4" s="85"/>
      <c r="C4" s="85"/>
      <c r="D4" s="85"/>
      <c r="E4" s="85"/>
      <c r="F4" s="85"/>
      <c r="G4" s="85"/>
      <c r="H4" s="85"/>
      <c r="I4" s="85"/>
      <c r="J4" s="85"/>
    </row>
    <row r="5" spans="1:12" s="1" customFormat="1" ht="21" customHeight="1">
      <c r="A5" s="15"/>
      <c r="B5" s="31"/>
      <c r="C5" s="31"/>
      <c r="D5" s="31"/>
      <c r="E5" s="31"/>
      <c r="F5" s="31"/>
      <c r="G5" s="31"/>
      <c r="H5" s="31"/>
      <c r="I5" s="86"/>
      <c r="J5" s="86"/>
    </row>
    <row r="6" spans="1:12" s="1" customFormat="1" ht="63">
      <c r="A6" s="16" t="s">
        <v>0</v>
      </c>
      <c r="B6" s="27" t="s">
        <v>1</v>
      </c>
      <c r="C6" s="12" t="s">
        <v>34</v>
      </c>
      <c r="D6" s="9" t="s">
        <v>23</v>
      </c>
      <c r="E6" s="9" t="s">
        <v>24</v>
      </c>
      <c r="F6" s="9" t="s">
        <v>25</v>
      </c>
      <c r="G6" s="9" t="s">
        <v>19</v>
      </c>
      <c r="H6" s="9" t="s">
        <v>36</v>
      </c>
      <c r="I6" s="9" t="s">
        <v>2</v>
      </c>
      <c r="J6" s="9" t="s">
        <v>3</v>
      </c>
    </row>
    <row r="7" spans="1:12" ht="63">
      <c r="A7" s="37" t="s">
        <v>4</v>
      </c>
      <c r="B7" s="38" t="s">
        <v>26</v>
      </c>
      <c r="C7" s="39" t="e">
        <f>C8</f>
        <v>#REF!</v>
      </c>
      <c r="D7" s="39" t="e">
        <f t="shared" ref="D7:F7" si="0">D8</f>
        <v>#REF!</v>
      </c>
      <c r="E7" s="39">
        <f t="shared" si="0"/>
        <v>264777.2</v>
      </c>
      <c r="F7" s="39" t="e">
        <f t="shared" si="0"/>
        <v>#REF!</v>
      </c>
      <c r="G7" s="35" t="str">
        <f>IF(IFERROR(E7/C7,0)=0,"",IFERROR(E7/C7,0))</f>
        <v/>
      </c>
      <c r="H7" s="35" t="str">
        <f>IF(IFERROR(F7/C7,0)=0,"",IFERROR(F7/C7,0))</f>
        <v/>
      </c>
      <c r="I7" s="36"/>
      <c r="J7" s="40"/>
    </row>
    <row r="8" spans="1:12" ht="47.25">
      <c r="A8" s="17" t="s">
        <v>5</v>
      </c>
      <c r="B8" s="2" t="s">
        <v>32</v>
      </c>
      <c r="C8" s="24" t="e">
        <f>C9+C12</f>
        <v>#REF!</v>
      </c>
      <c r="D8" s="24" t="e">
        <f t="shared" ref="D8:F8" si="1">D9+D12</f>
        <v>#REF!</v>
      </c>
      <c r="E8" s="24">
        <f t="shared" si="1"/>
        <v>264777.2</v>
      </c>
      <c r="F8" s="24" t="e">
        <f t="shared" si="1"/>
        <v>#REF!</v>
      </c>
      <c r="G8" s="8" t="str">
        <f t="shared" ref="G8:G15" si="2">IF(IFERROR(E8/C8,0)=0,"",IFERROR(E8/C8,0))</f>
        <v/>
      </c>
      <c r="H8" s="8" t="str">
        <f t="shared" ref="H8:H15" si="3">IF(IFERROR(F8/C8,0)=0,"",IFERROR(F8/C8,0))</f>
        <v/>
      </c>
      <c r="I8" s="18"/>
      <c r="J8" s="20"/>
      <c r="L8" s="28" t="e">
        <f>C8</f>
        <v>#REF!</v>
      </c>
    </row>
    <row r="9" spans="1:12" ht="63">
      <c r="A9" s="5" t="s">
        <v>6</v>
      </c>
      <c r="B9" s="58" t="s">
        <v>7</v>
      </c>
      <c r="C9" s="24" t="e">
        <f>SUM(C10:C11)</f>
        <v>#REF!</v>
      </c>
      <c r="D9" s="24" t="e">
        <f t="shared" ref="D9:F9" si="4">SUM(D10:D11)</f>
        <v>#REF!</v>
      </c>
      <c r="E9" s="24">
        <f t="shared" si="4"/>
        <v>178010</v>
      </c>
      <c r="F9" s="24" t="e">
        <f t="shared" si="4"/>
        <v>#REF!</v>
      </c>
      <c r="G9" s="8" t="str">
        <f t="shared" si="2"/>
        <v/>
      </c>
      <c r="H9" s="8" t="str">
        <f t="shared" si="3"/>
        <v/>
      </c>
      <c r="I9" s="21"/>
      <c r="J9" s="55" t="e">
        <f>#REF!</f>
        <v>#REF!</v>
      </c>
    </row>
    <row r="10" spans="1:12" ht="72" customHeight="1">
      <c r="A10" s="5" t="s">
        <v>28</v>
      </c>
      <c r="B10" s="59" t="s">
        <v>18</v>
      </c>
      <c r="C10" s="25" t="e">
        <f>#REF!</f>
        <v>#REF!</v>
      </c>
      <c r="D10" s="25" t="e">
        <f>#REF!</f>
        <v>#REF!</v>
      </c>
      <c r="E10" s="25">
        <v>16093.3</v>
      </c>
      <c r="F10" s="25" t="e">
        <f>#REF!</f>
        <v>#REF!</v>
      </c>
      <c r="G10" s="54" t="str">
        <f t="shared" si="2"/>
        <v/>
      </c>
      <c r="H10" s="54" t="str">
        <f t="shared" si="3"/>
        <v/>
      </c>
      <c r="I10" s="21"/>
      <c r="J10" s="57" t="s">
        <v>40</v>
      </c>
    </row>
    <row r="11" spans="1:12" ht="116.25" customHeight="1">
      <c r="A11" s="5" t="s">
        <v>29</v>
      </c>
      <c r="B11" s="59" t="s">
        <v>33</v>
      </c>
      <c r="C11" s="25" t="e">
        <f>#REF!</f>
        <v>#REF!</v>
      </c>
      <c r="D11" s="25" t="e">
        <f>#REF!</f>
        <v>#REF!</v>
      </c>
      <c r="E11" s="32">
        <v>161916.70000000001</v>
      </c>
      <c r="F11" s="25" t="e">
        <f>#REF!</f>
        <v>#REF!</v>
      </c>
      <c r="G11" s="54" t="str">
        <f t="shared" si="2"/>
        <v/>
      </c>
      <c r="H11" s="54" t="str">
        <f t="shared" si="3"/>
        <v/>
      </c>
      <c r="I11" s="21"/>
      <c r="J11" s="56"/>
    </row>
    <row r="12" spans="1:12" ht="79.5" customHeight="1">
      <c r="A12" s="5" t="s">
        <v>8</v>
      </c>
      <c r="B12" s="4" t="s">
        <v>9</v>
      </c>
      <c r="C12" s="3">
        <f>C14+C15+C13</f>
        <v>165770</v>
      </c>
      <c r="D12" s="3">
        <f t="shared" ref="D12:F12" si="5">D14+D15+D13</f>
        <v>165770</v>
      </c>
      <c r="E12" s="3">
        <f t="shared" si="5"/>
        <v>86767.2</v>
      </c>
      <c r="F12" s="3" t="e">
        <f t="shared" si="5"/>
        <v>#REF!</v>
      </c>
      <c r="G12" s="8">
        <f t="shared" si="2"/>
        <v>0.52341919527055558</v>
      </c>
      <c r="H12" s="8" t="str">
        <f t="shared" si="3"/>
        <v/>
      </c>
      <c r="I12" s="21"/>
      <c r="J12" s="23"/>
    </row>
    <row r="13" spans="1:12" ht="54.75" customHeight="1">
      <c r="A13" s="5" t="s">
        <v>10</v>
      </c>
      <c r="B13" s="6" t="s">
        <v>27</v>
      </c>
      <c r="C13" s="26">
        <f>'[1]31.10.2019-378'!D155</f>
        <v>57600</v>
      </c>
      <c r="D13" s="26">
        <f>'[1]31.10.2019-378'!E155</f>
        <v>57600</v>
      </c>
      <c r="E13" s="33">
        <v>24385.599999999999</v>
      </c>
      <c r="F13" s="26" t="e">
        <f>#REF!</f>
        <v>#REF!</v>
      </c>
      <c r="G13" s="54">
        <f t="shared" si="2"/>
        <v>0.42336111111111108</v>
      </c>
      <c r="H13" s="54" t="str">
        <f t="shared" si="3"/>
        <v/>
      </c>
      <c r="I13" s="21"/>
      <c r="J13" s="34" t="e">
        <f>#REF!</f>
        <v>#REF!</v>
      </c>
    </row>
    <row r="14" spans="1:12" ht="63">
      <c r="A14" s="5" t="s">
        <v>12</v>
      </c>
      <c r="B14" s="6" t="s">
        <v>11</v>
      </c>
      <c r="C14" s="26">
        <f>'[1]31.10.2019-378'!D145</f>
        <v>106100</v>
      </c>
      <c r="D14" s="26">
        <f>'[1]31.10.2019-378'!E145</f>
        <v>106100</v>
      </c>
      <c r="E14" s="33">
        <v>62381.599999999999</v>
      </c>
      <c r="F14" s="26" t="e">
        <f>#REF!</f>
        <v>#REF!</v>
      </c>
      <c r="G14" s="54">
        <f t="shared" si="2"/>
        <v>0.58795098963242221</v>
      </c>
      <c r="H14" s="54" t="str">
        <f t="shared" si="3"/>
        <v/>
      </c>
      <c r="I14" s="21"/>
      <c r="J14" s="34" t="e">
        <f>#REF!</f>
        <v>#REF!</v>
      </c>
    </row>
    <row r="15" spans="1:12" ht="47.25">
      <c r="A15" s="5" t="s">
        <v>20</v>
      </c>
      <c r="B15" s="6" t="s">
        <v>13</v>
      </c>
      <c r="C15" s="26">
        <f>'[1]31.10.2019-378'!D160</f>
        <v>2070</v>
      </c>
      <c r="D15" s="26">
        <f>'[1]31.10.2019-378'!E160</f>
        <v>2070</v>
      </c>
      <c r="E15" s="33">
        <f>F15</f>
        <v>0</v>
      </c>
      <c r="F15" s="26">
        <f>'[1]31.10.2019-378'!F160</f>
        <v>0</v>
      </c>
      <c r="G15" s="8" t="str">
        <f t="shared" si="2"/>
        <v/>
      </c>
      <c r="H15" s="8" t="str">
        <f t="shared" si="3"/>
        <v/>
      </c>
      <c r="I15" s="21"/>
      <c r="J15" s="34" t="e">
        <f>#REF!</f>
        <v>#REF!</v>
      </c>
    </row>
    <row r="16" spans="1:12" ht="86.25" customHeight="1">
      <c r="A16" s="46" t="s">
        <v>14</v>
      </c>
      <c r="B16" s="48" t="s">
        <v>15</v>
      </c>
      <c r="C16" s="49">
        <f>C17</f>
        <v>169265.4</v>
      </c>
      <c r="D16" s="49">
        <f t="shared" ref="D16:F16" si="6">D17</f>
        <v>169265.4</v>
      </c>
      <c r="E16" s="49">
        <f t="shared" si="6"/>
        <v>130210.1</v>
      </c>
      <c r="F16" s="49" t="e">
        <f t="shared" si="6"/>
        <v>#REF!</v>
      </c>
      <c r="G16" s="53">
        <f t="shared" ref="G16:G19" si="7">IF(IFERROR(E16/C16,0)=0,"",IFERROR(E16/C16,0))</f>
        <v>0.76926589840569903</v>
      </c>
      <c r="H16" s="53" t="str">
        <f t="shared" ref="H16:H19" si="8">IF(IFERROR(F16/C16,0)=0,"",IFERROR(F16/C16,0))</f>
        <v/>
      </c>
      <c r="I16" s="50"/>
      <c r="J16" s="50"/>
    </row>
    <row r="17" spans="1:10" ht="69.75" customHeight="1">
      <c r="A17" s="5" t="s">
        <v>5</v>
      </c>
      <c r="B17" s="7" t="s">
        <v>16</v>
      </c>
      <c r="C17" s="26">
        <f>C18</f>
        <v>169265.4</v>
      </c>
      <c r="D17" s="26">
        <f t="shared" ref="D17:F17" si="9">D18</f>
        <v>169265.4</v>
      </c>
      <c r="E17" s="26">
        <v>130210.1</v>
      </c>
      <c r="F17" s="26" t="e">
        <f t="shared" si="9"/>
        <v>#REF!</v>
      </c>
      <c r="G17" s="51">
        <f t="shared" si="7"/>
        <v>0.76926589840569903</v>
      </c>
      <c r="H17" s="51" t="str">
        <f t="shared" si="8"/>
        <v/>
      </c>
      <c r="I17" s="42"/>
      <c r="J17" s="43"/>
    </row>
    <row r="18" spans="1:10" ht="58.5" customHeight="1">
      <c r="A18" s="5" t="s">
        <v>6</v>
      </c>
      <c r="B18" s="44" t="s">
        <v>17</v>
      </c>
      <c r="C18" s="26">
        <f>C19</f>
        <v>169265.4</v>
      </c>
      <c r="D18" s="26">
        <f>D19</f>
        <v>169265.4</v>
      </c>
      <c r="E18" s="26">
        <f>E19</f>
        <v>130210.1</v>
      </c>
      <c r="F18" s="26" t="e">
        <f>F19</f>
        <v>#REF!</v>
      </c>
      <c r="G18" s="51">
        <f t="shared" si="7"/>
        <v>0.76926589840569903</v>
      </c>
      <c r="H18" s="51" t="str">
        <f t="shared" si="8"/>
        <v/>
      </c>
      <c r="I18" s="42"/>
      <c r="J18" s="43"/>
    </row>
    <row r="19" spans="1:10" ht="70.5" customHeight="1">
      <c r="A19" s="5" t="s">
        <v>28</v>
      </c>
      <c r="B19" s="44" t="s">
        <v>18</v>
      </c>
      <c r="C19" s="26">
        <f>'[1]31.10.2019-378'!D122</f>
        <v>169265.4</v>
      </c>
      <c r="D19" s="26">
        <f>'[1]31.10.2019-378'!E122</f>
        <v>169265.4</v>
      </c>
      <c r="E19" s="26">
        <v>130210.1</v>
      </c>
      <c r="F19" s="26" t="e">
        <f>#REF!</f>
        <v>#REF!</v>
      </c>
      <c r="G19" s="51">
        <f t="shared" si="7"/>
        <v>0.76926589840569903</v>
      </c>
      <c r="H19" s="51" t="str">
        <f t="shared" si="8"/>
        <v/>
      </c>
      <c r="I19" s="42"/>
      <c r="J19" s="43"/>
    </row>
    <row r="20" spans="1:10" ht="21" customHeight="1">
      <c r="A20" s="5"/>
      <c r="B20" s="47" t="s">
        <v>38</v>
      </c>
      <c r="C20" s="24" t="e">
        <f>C7+C16</f>
        <v>#REF!</v>
      </c>
      <c r="D20" s="24" t="e">
        <f t="shared" ref="D20:F20" si="10">D7+D16</f>
        <v>#REF!</v>
      </c>
      <c r="E20" s="24">
        <f t="shared" si="10"/>
        <v>394987.30000000005</v>
      </c>
      <c r="F20" s="24" t="e">
        <f t="shared" si="10"/>
        <v>#REF!</v>
      </c>
      <c r="G20" s="52" t="str">
        <f t="shared" ref="G20" si="11">IF(IFERROR(E20/C20,0)=0,"",IFERROR(E20/C20,0))</f>
        <v/>
      </c>
      <c r="H20" s="52" t="str">
        <f t="shared" ref="H20" si="12">IF(IFERROR(F20/C20,0)=0,"",IFERROR(F20/C20,0))</f>
        <v/>
      </c>
      <c r="I20" s="45"/>
      <c r="J20" s="43"/>
    </row>
    <row r="21" spans="1:10" ht="21" customHeight="1">
      <c r="A21" s="5"/>
      <c r="J21" s="41"/>
    </row>
  </sheetData>
  <sheetProtection formatCells="0" formatColumns="0" formatRows="0" insertColumns="0" insertRows="0" insertHyperlinks="0" deleteColumns="0" deleteRows="0" sort="0" autoFilter="0" pivotTables="0"/>
  <mergeCells count="4">
    <mergeCell ref="A1:J1"/>
    <mergeCell ref="A4:J4"/>
    <mergeCell ref="I5:J5"/>
    <mergeCell ref="D3:F3"/>
  </mergeCells>
  <phoneticPr fontId="18" type="noConversion"/>
  <printOptions horizontalCentered="1"/>
  <pageMargins left="0.19685039370078741" right="0" top="0.59055118110236227" bottom="0.19685039370078741" header="0" footer="0"/>
  <pageSetup paperSize="9" scale="57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view="pageBreakPreview" topLeftCell="A3" zoomScale="115" zoomScaleNormal="120" zoomScaleSheetLayoutView="115" workbookViewId="0">
      <selection activeCell="F42" sqref="F42"/>
    </sheetView>
  </sheetViews>
  <sheetFormatPr defaultColWidth="9.140625" defaultRowHeight="15"/>
  <cols>
    <col min="1" max="1" width="7.7109375" style="64" customWidth="1"/>
    <col min="2" max="2" width="44.85546875" style="63" customWidth="1"/>
    <col min="3" max="3" width="14.42578125" style="63" customWidth="1"/>
    <col min="4" max="4" width="16.42578125" style="63" customWidth="1"/>
    <col min="5" max="5" width="13" style="63" customWidth="1"/>
    <col min="6" max="6" width="13.28515625" style="63" customWidth="1"/>
    <col min="7" max="7" width="15.42578125" style="63" customWidth="1"/>
    <col min="8" max="8" width="27.140625" style="63" customWidth="1"/>
    <col min="9" max="9" width="14.42578125" style="63" customWidth="1"/>
    <col min="10" max="16384" width="9.140625" style="63"/>
  </cols>
  <sheetData>
    <row r="1" spans="1:10" ht="49.5" customHeight="1">
      <c r="B1" s="65"/>
      <c r="C1" s="65"/>
      <c r="D1" s="65"/>
      <c r="E1" s="65"/>
      <c r="F1" s="65"/>
      <c r="G1" s="98" t="s">
        <v>51</v>
      </c>
      <c r="H1" s="98"/>
      <c r="I1" s="66"/>
      <c r="J1" s="66"/>
    </row>
    <row r="2" spans="1:10" ht="15.75">
      <c r="B2" s="99" t="s">
        <v>41</v>
      </c>
      <c r="C2" s="99"/>
      <c r="D2" s="99"/>
      <c r="E2" s="99"/>
      <c r="F2" s="99"/>
      <c r="G2" s="99"/>
      <c r="H2" s="99"/>
      <c r="I2" s="67"/>
    </row>
    <row r="3" spans="1:10" ht="33.75" customHeight="1">
      <c r="B3" s="100" t="s">
        <v>52</v>
      </c>
      <c r="C3" s="100"/>
      <c r="D3" s="100"/>
      <c r="E3" s="100"/>
      <c r="F3" s="100"/>
      <c r="G3" s="100"/>
      <c r="H3" s="100"/>
      <c r="I3" s="68"/>
    </row>
    <row r="4" spans="1:10" ht="15.75">
      <c r="B4" s="99" t="s">
        <v>121</v>
      </c>
      <c r="C4" s="99"/>
      <c r="D4" s="99"/>
      <c r="E4" s="99"/>
      <c r="F4" s="99"/>
      <c r="G4" s="99"/>
      <c r="H4" s="99"/>
      <c r="I4" s="67"/>
    </row>
    <row r="5" spans="1:10">
      <c r="H5" s="69"/>
    </row>
    <row r="6" spans="1:10" ht="18" customHeight="1">
      <c r="A6" s="101" t="s">
        <v>0</v>
      </c>
      <c r="B6" s="97" t="s">
        <v>58</v>
      </c>
      <c r="C6" s="97" t="s">
        <v>55</v>
      </c>
      <c r="D6" s="97" t="s">
        <v>53</v>
      </c>
      <c r="E6" s="97"/>
      <c r="F6" s="97"/>
      <c r="G6" s="97"/>
      <c r="H6" s="97" t="s">
        <v>43</v>
      </c>
    </row>
    <row r="7" spans="1:10" ht="27" customHeight="1">
      <c r="A7" s="102"/>
      <c r="B7" s="97"/>
      <c r="C7" s="97"/>
      <c r="D7" s="97"/>
      <c r="E7" s="97"/>
      <c r="F7" s="97"/>
      <c r="G7" s="97"/>
      <c r="H7" s="97"/>
    </row>
    <row r="8" spans="1:10" ht="24.75" customHeight="1">
      <c r="A8" s="102"/>
      <c r="B8" s="97"/>
      <c r="C8" s="97"/>
      <c r="D8" s="97"/>
      <c r="E8" s="97"/>
      <c r="F8" s="97"/>
      <c r="G8" s="97"/>
      <c r="H8" s="97"/>
    </row>
    <row r="9" spans="1:10" ht="29.25" customHeight="1">
      <c r="A9" s="102"/>
      <c r="B9" s="97"/>
      <c r="C9" s="97"/>
      <c r="D9" s="97"/>
      <c r="E9" s="97"/>
      <c r="F9" s="97"/>
      <c r="G9" s="97"/>
      <c r="H9" s="97"/>
    </row>
    <row r="10" spans="1:10" ht="38.25">
      <c r="A10" s="103"/>
      <c r="B10" s="97"/>
      <c r="C10" s="97"/>
      <c r="D10" s="70" t="s">
        <v>54</v>
      </c>
      <c r="E10" s="70" t="s">
        <v>44</v>
      </c>
      <c r="F10" s="70" t="s">
        <v>45</v>
      </c>
      <c r="G10" s="70" t="s">
        <v>42</v>
      </c>
      <c r="H10" s="97"/>
    </row>
    <row r="11" spans="1:10" ht="13.5" customHeight="1">
      <c r="A11" s="94" t="s">
        <v>57</v>
      </c>
      <c r="B11" s="95"/>
      <c r="C11" s="95"/>
      <c r="D11" s="95"/>
      <c r="E11" s="95"/>
      <c r="F11" s="95"/>
      <c r="G11" s="95"/>
      <c r="H11" s="96"/>
    </row>
    <row r="12" spans="1:10" s="73" customFormat="1" ht="12.75">
      <c r="A12" s="71" t="s">
        <v>5</v>
      </c>
      <c r="B12" s="60" t="s">
        <v>59</v>
      </c>
      <c r="C12" s="60" t="s">
        <v>56</v>
      </c>
      <c r="D12" s="79">
        <v>54800</v>
      </c>
      <c r="E12" s="79">
        <v>57299.8</v>
      </c>
      <c r="F12" s="72">
        <v>55300</v>
      </c>
      <c r="G12" s="72">
        <f>F12/E12*100</f>
        <v>96.509935462252912</v>
      </c>
      <c r="H12" s="60" t="s">
        <v>30</v>
      </c>
    </row>
    <row r="13" spans="1:10" s="73" customFormat="1" ht="66" customHeight="1">
      <c r="A13" s="71" t="s">
        <v>60</v>
      </c>
      <c r="B13" s="60" t="s">
        <v>79</v>
      </c>
      <c r="C13" s="60" t="s">
        <v>73</v>
      </c>
      <c r="D13" s="79">
        <v>15.4</v>
      </c>
      <c r="E13" s="79">
        <v>19</v>
      </c>
      <c r="F13" s="72">
        <v>21.2</v>
      </c>
      <c r="G13" s="72">
        <f>F13/E13*100</f>
        <v>111.57894736842104</v>
      </c>
      <c r="H13" s="60"/>
    </row>
    <row r="14" spans="1:10" s="73" customFormat="1" ht="38.25">
      <c r="A14" s="71" t="s">
        <v>61</v>
      </c>
      <c r="B14" s="60" t="s">
        <v>80</v>
      </c>
      <c r="C14" s="60" t="s">
        <v>64</v>
      </c>
      <c r="D14" s="79">
        <v>13.1</v>
      </c>
      <c r="E14" s="79">
        <v>11.44</v>
      </c>
      <c r="F14" s="72">
        <v>11.3</v>
      </c>
      <c r="G14" s="72">
        <f>E14/F14*100</f>
        <v>101.23893805309734</v>
      </c>
      <c r="H14" s="60"/>
    </row>
    <row r="15" spans="1:10" s="73" customFormat="1" ht="63.75">
      <c r="A15" s="71" t="s">
        <v>62</v>
      </c>
      <c r="B15" s="60" t="s">
        <v>81</v>
      </c>
      <c r="C15" s="60" t="s">
        <v>73</v>
      </c>
      <c r="D15" s="79">
        <v>98</v>
      </c>
      <c r="E15" s="79">
        <v>96</v>
      </c>
      <c r="F15" s="72">
        <v>98</v>
      </c>
      <c r="G15" s="72">
        <f>F15/E15*100</f>
        <v>102.08333333333333</v>
      </c>
      <c r="H15" s="60" t="s">
        <v>30</v>
      </c>
    </row>
    <row r="16" spans="1:10" s="77" customFormat="1" ht="25.5">
      <c r="A16" s="74" t="s">
        <v>63</v>
      </c>
      <c r="B16" s="75" t="s">
        <v>82</v>
      </c>
      <c r="C16" s="75" t="s">
        <v>83</v>
      </c>
      <c r="D16" s="80">
        <v>17968.3</v>
      </c>
      <c r="E16" s="80">
        <v>19537.7</v>
      </c>
      <c r="F16" s="76">
        <v>32505.18</v>
      </c>
      <c r="G16" s="72">
        <f>F16/E16*100</f>
        <v>166.37157904973461</v>
      </c>
      <c r="H16" s="75" t="s">
        <v>30</v>
      </c>
    </row>
    <row r="17" spans="1:8" ht="18.75" customHeight="1">
      <c r="A17" s="97" t="s">
        <v>50</v>
      </c>
      <c r="B17" s="97"/>
      <c r="C17" s="97"/>
      <c r="D17" s="97"/>
      <c r="E17" s="97"/>
      <c r="F17" s="97"/>
      <c r="G17" s="97"/>
      <c r="H17" s="97"/>
    </row>
    <row r="18" spans="1:8" ht="51">
      <c r="A18" s="74" t="s">
        <v>6</v>
      </c>
      <c r="B18" s="60" t="s">
        <v>70</v>
      </c>
      <c r="C18" s="60" t="s">
        <v>71</v>
      </c>
      <c r="D18" s="72">
        <v>149.4</v>
      </c>
      <c r="E18" s="72">
        <v>269.39999999999998</v>
      </c>
      <c r="F18" s="72">
        <v>168.01</v>
      </c>
      <c r="G18" s="72">
        <f t="shared" ref="G18:G44" si="0">F18/E18*100</f>
        <v>62.364513734224204</v>
      </c>
      <c r="H18" s="60" t="s">
        <v>129</v>
      </c>
    </row>
    <row r="19" spans="1:8" ht="51">
      <c r="A19" s="74" t="s">
        <v>8</v>
      </c>
      <c r="B19" s="60" t="s">
        <v>65</v>
      </c>
      <c r="C19" s="60" t="s">
        <v>64</v>
      </c>
      <c r="D19" s="72">
        <v>1060</v>
      </c>
      <c r="E19" s="72">
        <v>1060</v>
      </c>
      <c r="F19" s="72">
        <v>1092</v>
      </c>
      <c r="G19" s="72">
        <f t="shared" si="0"/>
        <v>103.01886792452831</v>
      </c>
      <c r="H19" s="60" t="s">
        <v>30</v>
      </c>
    </row>
    <row r="20" spans="1:8" ht="51">
      <c r="A20" s="74" t="s">
        <v>68</v>
      </c>
      <c r="B20" s="60" t="s">
        <v>66</v>
      </c>
      <c r="C20" s="60" t="s">
        <v>64</v>
      </c>
      <c r="D20" s="72">
        <v>11648</v>
      </c>
      <c r="E20" s="72">
        <v>11680</v>
      </c>
      <c r="F20" s="72">
        <v>11680</v>
      </c>
      <c r="G20" s="72">
        <f t="shared" si="0"/>
        <v>100</v>
      </c>
      <c r="H20" s="60" t="s">
        <v>30</v>
      </c>
    </row>
    <row r="21" spans="1:8" ht="242.25">
      <c r="A21" s="74" t="s">
        <v>67</v>
      </c>
      <c r="B21" s="60" t="s">
        <v>69</v>
      </c>
      <c r="C21" s="60" t="s">
        <v>64</v>
      </c>
      <c r="D21" s="72">
        <v>17519</v>
      </c>
      <c r="E21" s="72">
        <v>19096</v>
      </c>
      <c r="F21" s="72">
        <v>18984</v>
      </c>
      <c r="G21" s="72">
        <f t="shared" si="0"/>
        <v>99.413489736070375</v>
      </c>
      <c r="H21" s="60" t="s">
        <v>128</v>
      </c>
    </row>
    <row r="22" spans="1:8" ht="38.25">
      <c r="A22" s="74" t="s">
        <v>74</v>
      </c>
      <c r="B22" s="60" t="s">
        <v>76</v>
      </c>
      <c r="C22" s="60" t="s">
        <v>64</v>
      </c>
      <c r="D22" s="72">
        <v>55</v>
      </c>
      <c r="E22" s="72">
        <v>171</v>
      </c>
      <c r="F22" s="72">
        <v>187</v>
      </c>
      <c r="G22" s="72">
        <f t="shared" si="0"/>
        <v>109.35672514619883</v>
      </c>
      <c r="H22" s="60" t="s">
        <v>30</v>
      </c>
    </row>
    <row r="23" spans="1:8" ht="51">
      <c r="A23" s="74" t="s">
        <v>75</v>
      </c>
      <c r="B23" s="60" t="s">
        <v>72</v>
      </c>
      <c r="C23" s="60" t="s">
        <v>73</v>
      </c>
      <c r="D23" s="72">
        <v>95</v>
      </c>
      <c r="E23" s="72">
        <v>96</v>
      </c>
      <c r="F23" s="72">
        <v>96.5</v>
      </c>
      <c r="G23" s="72">
        <f t="shared" si="0"/>
        <v>100.52083333333333</v>
      </c>
      <c r="H23" s="60" t="s">
        <v>30</v>
      </c>
    </row>
    <row r="24" spans="1:8" ht="51">
      <c r="A24" s="74" t="s">
        <v>77</v>
      </c>
      <c r="B24" s="60" t="s">
        <v>78</v>
      </c>
      <c r="C24" s="60" t="s">
        <v>64</v>
      </c>
      <c r="D24" s="72">
        <v>720</v>
      </c>
      <c r="E24" s="72">
        <v>720</v>
      </c>
      <c r="F24" s="72">
        <v>758</v>
      </c>
      <c r="G24" s="72">
        <f t="shared" si="0"/>
        <v>105.27777777777779</v>
      </c>
      <c r="H24" s="60" t="s">
        <v>30</v>
      </c>
    </row>
    <row r="25" spans="1:8" ht="38.25">
      <c r="A25" s="74" t="s">
        <v>84</v>
      </c>
      <c r="B25" s="60" t="s">
        <v>85</v>
      </c>
      <c r="C25" s="60" t="s">
        <v>73</v>
      </c>
      <c r="D25" s="60">
        <v>54</v>
      </c>
      <c r="E25" s="60">
        <v>55</v>
      </c>
      <c r="F25" s="60">
        <v>55</v>
      </c>
      <c r="G25" s="62">
        <f t="shared" si="0"/>
        <v>100</v>
      </c>
      <c r="H25" s="60" t="s">
        <v>30</v>
      </c>
    </row>
    <row r="26" spans="1:8">
      <c r="A26" s="97" t="s">
        <v>46</v>
      </c>
      <c r="B26" s="97"/>
      <c r="C26" s="97"/>
      <c r="D26" s="97"/>
      <c r="E26" s="97"/>
      <c r="F26" s="97"/>
      <c r="G26" s="97"/>
      <c r="H26" s="97"/>
    </row>
    <row r="27" spans="1:8" ht="51">
      <c r="A27" s="60" t="s">
        <v>105</v>
      </c>
      <c r="B27" s="60" t="s">
        <v>113</v>
      </c>
      <c r="C27" s="60" t="s">
        <v>73</v>
      </c>
      <c r="D27" s="81">
        <v>71.7</v>
      </c>
      <c r="E27" s="81">
        <v>77.099999999999994</v>
      </c>
      <c r="F27" s="81">
        <v>77.099999999999994</v>
      </c>
      <c r="G27" s="62">
        <f t="shared" si="0"/>
        <v>100</v>
      </c>
      <c r="H27" s="60" t="s">
        <v>30</v>
      </c>
    </row>
    <row r="28" spans="1:8" ht="102">
      <c r="A28" s="60" t="s">
        <v>112</v>
      </c>
      <c r="B28" s="60" t="s">
        <v>111</v>
      </c>
      <c r="C28" s="60" t="s">
        <v>73</v>
      </c>
      <c r="D28" s="81">
        <v>83.4</v>
      </c>
      <c r="E28" s="81">
        <v>75.099999999999994</v>
      </c>
      <c r="F28" s="81">
        <v>80</v>
      </c>
      <c r="G28" s="62">
        <f t="shared" si="0"/>
        <v>106.52463382157124</v>
      </c>
      <c r="H28" s="78" t="s">
        <v>126</v>
      </c>
    </row>
    <row r="29" spans="1:8" ht="63.75">
      <c r="A29" s="83" t="s">
        <v>130</v>
      </c>
      <c r="B29" s="60" t="s">
        <v>110</v>
      </c>
      <c r="C29" s="60" t="s">
        <v>64</v>
      </c>
      <c r="D29" s="81">
        <v>4</v>
      </c>
      <c r="E29" s="81">
        <v>4</v>
      </c>
      <c r="F29" s="81">
        <v>4</v>
      </c>
      <c r="G29" s="62">
        <f t="shared" si="0"/>
        <v>100</v>
      </c>
      <c r="H29" s="60" t="s">
        <v>30</v>
      </c>
    </row>
    <row r="30" spans="1:8" ht="38.25">
      <c r="A30" s="83" t="s">
        <v>131</v>
      </c>
      <c r="B30" s="60" t="s">
        <v>122</v>
      </c>
      <c r="C30" s="60" t="s">
        <v>73</v>
      </c>
      <c r="D30" s="81">
        <v>60</v>
      </c>
      <c r="E30" s="81">
        <v>62</v>
      </c>
      <c r="F30" s="81">
        <v>93.6</v>
      </c>
      <c r="G30" s="62">
        <f t="shared" si="0"/>
        <v>150.96774193548384</v>
      </c>
      <c r="H30" s="60" t="s">
        <v>30</v>
      </c>
    </row>
    <row r="31" spans="1:8" ht="51">
      <c r="A31" s="91" t="s">
        <v>132</v>
      </c>
      <c r="B31" s="60" t="s">
        <v>114</v>
      </c>
      <c r="C31" s="60" t="s">
        <v>108</v>
      </c>
      <c r="D31" s="81">
        <v>17.88</v>
      </c>
      <c r="E31" s="81">
        <v>0.4</v>
      </c>
      <c r="F31" s="81">
        <v>0.495</v>
      </c>
      <c r="G31" s="62">
        <f t="shared" si="0"/>
        <v>123.74999999999999</v>
      </c>
      <c r="H31" s="60" t="s">
        <v>30</v>
      </c>
    </row>
    <row r="32" spans="1:8" ht="25.5">
      <c r="A32" s="92"/>
      <c r="B32" s="60" t="s">
        <v>115</v>
      </c>
      <c r="C32" s="60" t="s">
        <v>108</v>
      </c>
      <c r="D32" s="81">
        <v>15.1</v>
      </c>
      <c r="E32" s="81">
        <v>0</v>
      </c>
      <c r="F32" s="81">
        <v>0</v>
      </c>
      <c r="G32" s="62"/>
      <c r="H32" s="60" t="s">
        <v>30</v>
      </c>
    </row>
    <row r="33" spans="1:8" ht="25.5">
      <c r="A33" s="93"/>
      <c r="B33" s="60" t="s">
        <v>116</v>
      </c>
      <c r="C33" s="60" t="s">
        <v>108</v>
      </c>
      <c r="D33" s="81">
        <v>2.78</v>
      </c>
      <c r="E33" s="81">
        <v>0.4</v>
      </c>
      <c r="F33" s="81">
        <v>0.495</v>
      </c>
      <c r="G33" s="62">
        <f t="shared" si="0"/>
        <v>123.74999999999999</v>
      </c>
      <c r="H33" s="60" t="s">
        <v>30</v>
      </c>
    </row>
    <row r="34" spans="1:8" ht="87" customHeight="1">
      <c r="A34" s="91" t="s">
        <v>133</v>
      </c>
      <c r="B34" s="60" t="s">
        <v>117</v>
      </c>
      <c r="C34" s="60" t="s">
        <v>108</v>
      </c>
      <c r="D34" s="81">
        <v>16.86</v>
      </c>
      <c r="E34" s="81">
        <v>3.1</v>
      </c>
      <c r="F34" s="81">
        <v>3.2040000000000002</v>
      </c>
      <c r="G34" s="62">
        <f t="shared" si="0"/>
        <v>103.35483870967744</v>
      </c>
      <c r="H34" s="88" t="s">
        <v>127</v>
      </c>
    </row>
    <row r="35" spans="1:8" ht="48" customHeight="1">
      <c r="A35" s="92"/>
      <c r="B35" s="60" t="s">
        <v>118</v>
      </c>
      <c r="C35" s="60" t="s">
        <v>108</v>
      </c>
      <c r="D35" s="81">
        <v>15.1</v>
      </c>
      <c r="E35" s="81">
        <v>0</v>
      </c>
      <c r="F35" s="81">
        <v>0</v>
      </c>
      <c r="G35" s="62"/>
      <c r="H35" s="89"/>
    </row>
    <row r="36" spans="1:8" ht="36" customHeight="1">
      <c r="A36" s="93"/>
      <c r="B36" s="60" t="s">
        <v>119</v>
      </c>
      <c r="C36" s="60" t="s">
        <v>108</v>
      </c>
      <c r="D36" s="81">
        <v>1.76</v>
      </c>
      <c r="E36" s="81">
        <v>3.1</v>
      </c>
      <c r="F36" s="81">
        <v>3.2040000000000002</v>
      </c>
      <c r="G36" s="62">
        <f>F36/E36*100</f>
        <v>103.35483870967744</v>
      </c>
      <c r="H36" s="90"/>
    </row>
    <row r="37" spans="1:8" ht="97.5" customHeight="1">
      <c r="A37" s="91" t="s">
        <v>134</v>
      </c>
      <c r="B37" s="60" t="s">
        <v>120</v>
      </c>
      <c r="C37" s="60" t="s">
        <v>108</v>
      </c>
      <c r="D37" s="81">
        <v>363.3</v>
      </c>
      <c r="E37" s="81">
        <v>296.2</v>
      </c>
      <c r="F37" s="81">
        <v>528.70000000000005</v>
      </c>
      <c r="G37" s="62">
        <f>F37/E37*100</f>
        <v>178.49426063470631</v>
      </c>
      <c r="H37" s="60" t="s">
        <v>30</v>
      </c>
    </row>
    <row r="38" spans="1:8" ht="25.5">
      <c r="A38" s="92"/>
      <c r="B38" s="60" t="s">
        <v>118</v>
      </c>
      <c r="C38" s="60" t="s">
        <v>108</v>
      </c>
      <c r="D38" s="81">
        <v>255.5</v>
      </c>
      <c r="E38" s="82">
        <v>211.9</v>
      </c>
      <c r="F38" s="81">
        <v>245.25899999999999</v>
      </c>
      <c r="G38" s="62">
        <f>F38/E38*100</f>
        <v>115.74280320906087</v>
      </c>
      <c r="H38" s="60" t="s">
        <v>30</v>
      </c>
    </row>
    <row r="39" spans="1:8" ht="25.5">
      <c r="A39" s="93"/>
      <c r="B39" s="60" t="s">
        <v>119</v>
      </c>
      <c r="C39" s="60" t="s">
        <v>108</v>
      </c>
      <c r="D39" s="81">
        <v>107.5</v>
      </c>
      <c r="E39" s="81">
        <v>84.3</v>
      </c>
      <c r="F39" s="81">
        <v>283.38900000000001</v>
      </c>
      <c r="G39" s="62">
        <f>F39/E39*100</f>
        <v>336.1672597864769</v>
      </c>
      <c r="H39" s="60" t="s">
        <v>30</v>
      </c>
    </row>
    <row r="40" spans="1:8" ht="51">
      <c r="A40" s="83" t="s">
        <v>135</v>
      </c>
      <c r="B40" s="60" t="s">
        <v>123</v>
      </c>
      <c r="C40" s="60" t="s">
        <v>108</v>
      </c>
      <c r="D40" s="81">
        <v>18103.5</v>
      </c>
      <c r="E40" s="81">
        <v>18103.5</v>
      </c>
      <c r="F40" s="81">
        <v>19038</v>
      </c>
      <c r="G40" s="62">
        <f t="shared" si="0"/>
        <v>105.16198525147071</v>
      </c>
      <c r="H40" s="60" t="s">
        <v>30</v>
      </c>
    </row>
    <row r="41" spans="1:8" ht="63.75">
      <c r="A41" s="83" t="s">
        <v>136</v>
      </c>
      <c r="B41" s="60" t="s">
        <v>107</v>
      </c>
      <c r="C41" s="60" t="s">
        <v>73</v>
      </c>
      <c r="D41" s="81">
        <v>43.25</v>
      </c>
      <c r="E41" s="81">
        <v>44.78</v>
      </c>
      <c r="F41" s="81">
        <v>44.78</v>
      </c>
      <c r="G41" s="62">
        <f t="shared" si="0"/>
        <v>100</v>
      </c>
      <c r="H41" s="60" t="s">
        <v>30</v>
      </c>
    </row>
    <row r="42" spans="1:8" ht="51">
      <c r="A42" s="83" t="s">
        <v>137</v>
      </c>
      <c r="B42" s="60" t="s">
        <v>124</v>
      </c>
      <c r="C42" s="60" t="s">
        <v>109</v>
      </c>
      <c r="D42" s="81">
        <v>0</v>
      </c>
      <c r="E42" s="81">
        <v>205</v>
      </c>
      <c r="F42" s="81">
        <v>205</v>
      </c>
      <c r="G42" s="62">
        <f t="shared" si="0"/>
        <v>100</v>
      </c>
      <c r="H42" s="60" t="s">
        <v>30</v>
      </c>
    </row>
    <row r="43" spans="1:8" ht="63.75">
      <c r="A43" s="83" t="s">
        <v>138</v>
      </c>
      <c r="B43" s="60" t="s">
        <v>125</v>
      </c>
      <c r="C43" s="60" t="s">
        <v>101</v>
      </c>
      <c r="D43" s="81">
        <v>0</v>
      </c>
      <c r="E43" s="81">
        <v>1</v>
      </c>
      <c r="F43" s="81">
        <v>1</v>
      </c>
      <c r="G43" s="62">
        <f t="shared" si="0"/>
        <v>100</v>
      </c>
      <c r="H43" s="60" t="s">
        <v>30</v>
      </c>
    </row>
    <row r="44" spans="1:8" ht="38.25">
      <c r="A44" s="83" t="s">
        <v>139</v>
      </c>
      <c r="B44" s="60" t="s">
        <v>106</v>
      </c>
      <c r="C44" s="60" t="s">
        <v>73</v>
      </c>
      <c r="D44" s="81">
        <v>16.670000000000002</v>
      </c>
      <c r="E44" s="81">
        <v>13.89</v>
      </c>
      <c r="F44" s="81">
        <v>13.89</v>
      </c>
      <c r="G44" s="62">
        <f t="shared" si="0"/>
        <v>100</v>
      </c>
      <c r="H44" s="60" t="s">
        <v>30</v>
      </c>
    </row>
    <row r="45" spans="1:8" hidden="1">
      <c r="A45" s="97" t="s">
        <v>47</v>
      </c>
      <c r="B45" s="97"/>
      <c r="C45" s="97"/>
      <c r="D45" s="97"/>
      <c r="E45" s="97"/>
      <c r="F45" s="97"/>
      <c r="G45" s="97"/>
      <c r="H45" s="97"/>
    </row>
    <row r="46" spans="1:8" ht="63.75" hidden="1">
      <c r="A46" s="60" t="s">
        <v>94</v>
      </c>
      <c r="B46" s="60" t="s">
        <v>89</v>
      </c>
      <c r="C46" s="60" t="s">
        <v>86</v>
      </c>
      <c r="D46" s="72">
        <v>1492.9</v>
      </c>
      <c r="E46" s="72">
        <v>1500</v>
      </c>
      <c r="F46" s="72">
        <v>1471.3</v>
      </c>
      <c r="G46" s="72">
        <f>F46/E46*100</f>
        <v>98.086666666666673</v>
      </c>
      <c r="H46" s="60" t="s">
        <v>104</v>
      </c>
    </row>
    <row r="47" spans="1:8" ht="25.5" hidden="1">
      <c r="A47" s="60" t="s">
        <v>93</v>
      </c>
      <c r="B47" s="60" t="s">
        <v>88</v>
      </c>
      <c r="C47" s="60" t="s">
        <v>87</v>
      </c>
      <c r="D47" s="61">
        <v>293</v>
      </c>
      <c r="E47" s="61">
        <v>343</v>
      </c>
      <c r="F47" s="61">
        <v>319</v>
      </c>
      <c r="G47" s="72">
        <f>E47/F47*100</f>
        <v>107.52351097178683</v>
      </c>
      <c r="H47" s="60" t="s">
        <v>30</v>
      </c>
    </row>
    <row r="48" spans="1:8" ht="29.25" hidden="1" customHeight="1">
      <c r="A48" s="97" t="s">
        <v>48</v>
      </c>
      <c r="B48" s="97"/>
      <c r="C48" s="97"/>
      <c r="D48" s="97"/>
      <c r="E48" s="97"/>
      <c r="F48" s="97"/>
      <c r="G48" s="97"/>
      <c r="H48" s="97"/>
    </row>
    <row r="49" spans="1:8" ht="51" hidden="1">
      <c r="A49" s="60" t="s">
        <v>92</v>
      </c>
      <c r="B49" s="60" t="s">
        <v>90</v>
      </c>
      <c r="C49" s="60" t="s">
        <v>91</v>
      </c>
      <c r="D49" s="72">
        <v>16</v>
      </c>
      <c r="E49" s="72">
        <v>15.5</v>
      </c>
      <c r="F49" s="72">
        <v>15.5</v>
      </c>
      <c r="G49" s="72">
        <f>F49/E49*100</f>
        <v>100</v>
      </c>
      <c r="H49" s="60" t="s">
        <v>30</v>
      </c>
    </row>
    <row r="50" spans="1:8" hidden="1">
      <c r="A50" s="97" t="s">
        <v>49</v>
      </c>
      <c r="B50" s="97"/>
      <c r="C50" s="97"/>
      <c r="D50" s="97"/>
      <c r="E50" s="97"/>
      <c r="F50" s="97"/>
      <c r="G50" s="97"/>
      <c r="H50" s="97"/>
    </row>
    <row r="51" spans="1:8" ht="38.25" hidden="1">
      <c r="A51" s="60" t="s">
        <v>95</v>
      </c>
      <c r="B51" s="60" t="s">
        <v>99</v>
      </c>
      <c r="C51" s="60" t="s">
        <v>73</v>
      </c>
      <c r="D51" s="72">
        <v>20</v>
      </c>
      <c r="E51" s="72">
        <v>18</v>
      </c>
      <c r="F51" s="72">
        <v>20</v>
      </c>
      <c r="G51" s="72">
        <f>F51/E51*100</f>
        <v>111.11111111111111</v>
      </c>
      <c r="H51" s="60" t="s">
        <v>30</v>
      </c>
    </row>
    <row r="52" spans="1:8" ht="38.25" hidden="1">
      <c r="A52" s="60" t="s">
        <v>96</v>
      </c>
      <c r="B52" s="60" t="s">
        <v>100</v>
      </c>
      <c r="C52" s="60" t="s">
        <v>101</v>
      </c>
      <c r="D52" s="61">
        <v>10</v>
      </c>
      <c r="E52" s="61">
        <v>12</v>
      </c>
      <c r="F52" s="61">
        <v>12</v>
      </c>
      <c r="G52" s="72">
        <f>F52/E52*100</f>
        <v>100</v>
      </c>
      <c r="H52" s="60" t="s">
        <v>30</v>
      </c>
    </row>
    <row r="53" spans="1:8" ht="25.5" hidden="1">
      <c r="A53" s="60" t="s">
        <v>97</v>
      </c>
      <c r="B53" s="60" t="s">
        <v>102</v>
      </c>
      <c r="C53" s="60" t="s">
        <v>73</v>
      </c>
      <c r="D53" s="72">
        <v>7.7</v>
      </c>
      <c r="E53" s="72">
        <v>7.7</v>
      </c>
      <c r="F53" s="72">
        <v>7.7</v>
      </c>
      <c r="G53" s="72">
        <f>F53/E53*100</f>
        <v>100</v>
      </c>
      <c r="H53" s="60" t="s">
        <v>30</v>
      </c>
    </row>
    <row r="54" spans="1:8" ht="25.5" hidden="1">
      <c r="A54" s="60" t="s">
        <v>98</v>
      </c>
      <c r="B54" s="60" t="s">
        <v>103</v>
      </c>
      <c r="C54" s="60" t="s">
        <v>64</v>
      </c>
      <c r="D54" s="61">
        <v>15</v>
      </c>
      <c r="E54" s="61">
        <v>290</v>
      </c>
      <c r="F54" s="61">
        <v>300</v>
      </c>
      <c r="G54" s="72">
        <f>F54/E54*100</f>
        <v>103.44827586206897</v>
      </c>
      <c r="H54" s="60" t="s">
        <v>30</v>
      </c>
    </row>
    <row r="55" spans="1:8" collapsed="1"/>
  </sheetData>
  <mergeCells count="19">
    <mergeCell ref="G1:H1"/>
    <mergeCell ref="D6:G9"/>
    <mergeCell ref="A50:H50"/>
    <mergeCell ref="B2:H2"/>
    <mergeCell ref="B3:H3"/>
    <mergeCell ref="B4:H4"/>
    <mergeCell ref="C6:C10"/>
    <mergeCell ref="H6:H10"/>
    <mergeCell ref="B6:B10"/>
    <mergeCell ref="A6:A10"/>
    <mergeCell ref="A17:H17"/>
    <mergeCell ref="A26:H26"/>
    <mergeCell ref="A45:H45"/>
    <mergeCell ref="A31:A33"/>
    <mergeCell ref="H34:H36"/>
    <mergeCell ref="A34:A36"/>
    <mergeCell ref="A37:A39"/>
    <mergeCell ref="A11:H11"/>
    <mergeCell ref="A48:H48"/>
  </mergeCells>
  <pageMargins left="0.78740157480314965" right="0.78740157480314965" top="1.1811023622047245" bottom="0.59055118110236227" header="0.31496062992125984" footer="0.31496062992125984"/>
  <pageSetup paperSize="9" scale="84" fitToHeight="0" orientation="landscape" r:id="rId1"/>
  <rowBreaks count="2" manualBreakCount="2">
    <brk id="18" max="7" man="1"/>
    <brk id="51" max="7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7" sqref="D17:F17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31.12.2019-602</vt:lpstr>
      <vt:lpstr>3 прил 13</vt:lpstr>
      <vt:lpstr>Лист1</vt:lpstr>
      <vt:lpstr>А1</vt:lpstr>
      <vt:lpstr>'31.12.2019-602'!Заголовки_для_печати</vt:lpstr>
      <vt:lpstr>'3 прил 13'!Область_печати</vt:lpstr>
      <vt:lpstr>'31.12.2019-602'!Область_печати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Матвеева Ирина Михайловна</dc:creator>
  <cp:lastModifiedBy>Нырова Ольга Павловна</cp:lastModifiedBy>
  <cp:lastPrinted>2022-02-16T14:03:25Z</cp:lastPrinted>
  <dcterms:created xsi:type="dcterms:W3CDTF">2016-02-08T09:12:28Z</dcterms:created>
  <dcterms:modified xsi:type="dcterms:W3CDTF">2022-02-16T14:16:12Z</dcterms:modified>
</cp:coreProperties>
</file>